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aliciamarrs/Documents/PLCI/BPA/FY23/"/>
    </mc:Choice>
  </mc:AlternateContent>
  <xr:revisionPtr revIDLastSave="0" documentId="8_{DA04B5F9-FC31-F447-A4B7-FF2105442244}" xr6:coauthVersionLast="47" xr6:coauthVersionMax="47" xr10:uidLastSave="{00000000-0000-0000-0000-000000000000}"/>
  <bookViews>
    <workbookView xWindow="360" yWindow="500" windowWidth="19600" windowHeight="9000" xr2:uid="{00000000-000D-0000-FFFF-FFFF00000000}"/>
  </bookViews>
  <sheets>
    <sheet name="Budget" sheetId="1" r:id="rId1"/>
    <sheet name="Subcontract Details" sheetId="2" r:id="rId2"/>
  </sheets>
  <definedNames>
    <definedName name="_xlnm.Print_Area" localSheetId="0">Budget!$A$1:$K$79</definedName>
    <definedName name="_xlnm.Print_Area" localSheetId="1">'Subcontract Details'!$A$3:$K$58</definedName>
    <definedName name="_xlnm.Print_Titles" localSheetId="0">Budget!$1:$6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1" l="1"/>
  <c r="I28" i="1"/>
  <c r="F62" i="1"/>
  <c r="F61" i="1"/>
  <c r="K61" i="1"/>
  <c r="F60" i="1"/>
  <c r="K60" i="1"/>
  <c r="F59" i="1"/>
  <c r="K59" i="1"/>
  <c r="F39" i="1"/>
  <c r="K39" i="1"/>
  <c r="A7" i="2"/>
  <c r="A6" i="2"/>
  <c r="A5" i="2"/>
  <c r="K11" i="2"/>
  <c r="K12" i="2"/>
  <c r="K13" i="2"/>
  <c r="K14" i="2"/>
  <c r="K15" i="2"/>
  <c r="K16" i="2"/>
  <c r="K17" i="2"/>
  <c r="F18" i="2"/>
  <c r="K21" i="2"/>
  <c r="K22" i="2"/>
  <c r="K23" i="2"/>
  <c r="K24" i="2"/>
  <c r="K25" i="2"/>
  <c r="K30" i="2"/>
  <c r="K31" i="2"/>
  <c r="K32" i="2"/>
  <c r="K33" i="2"/>
  <c r="K37" i="2"/>
  <c r="K38" i="2"/>
  <c r="K39" i="2"/>
  <c r="K40" i="2"/>
  <c r="K41" i="2"/>
  <c r="K42" i="2"/>
  <c r="K49" i="2"/>
  <c r="K50" i="2"/>
  <c r="K51" i="2"/>
  <c r="K54" i="2"/>
  <c r="K55" i="2"/>
  <c r="K32" i="1"/>
  <c r="K8" i="1"/>
  <c r="K16" i="1"/>
  <c r="K9" i="1"/>
  <c r="K17" i="1"/>
  <c r="K10" i="1"/>
  <c r="K18" i="1"/>
  <c r="K12" i="1"/>
  <c r="K19" i="1"/>
  <c r="K64" i="1"/>
  <c r="K57" i="1"/>
  <c r="K38" i="1"/>
  <c r="K37" i="1"/>
  <c r="F13" i="1"/>
  <c r="F11" i="1"/>
  <c r="K23" i="1"/>
  <c r="K24" i="1"/>
  <c r="K27" i="1"/>
  <c r="K28" i="1"/>
  <c r="K25" i="1"/>
  <c r="K26" i="1"/>
  <c r="K31" i="1"/>
  <c r="K35" i="1"/>
  <c r="K36" i="1"/>
  <c r="K44" i="1"/>
  <c r="K50" i="1"/>
  <c r="K52" i="1"/>
  <c r="K56" i="1"/>
  <c r="K58" i="1"/>
  <c r="K62" i="1"/>
  <c r="K63" i="1"/>
  <c r="K75" i="1"/>
  <c r="K76" i="1"/>
  <c r="K71" i="1"/>
  <c r="K53" i="2"/>
  <c r="K22" i="1"/>
  <c r="K34" i="2"/>
  <c r="K20" i="2"/>
  <c r="K43" i="2"/>
  <c r="K10" i="2"/>
  <c r="K48" i="2"/>
  <c r="K20" i="1"/>
  <c r="K55" i="1"/>
  <c r="K47" i="1"/>
  <c r="K53" i="1"/>
  <c r="K14" i="1"/>
  <c r="K69" i="1"/>
  <c r="K34" i="1"/>
  <c r="K30" i="1"/>
  <c r="K7" i="1"/>
  <c r="K27" i="2"/>
  <c r="K41" i="1"/>
  <c r="I66" i="1"/>
  <c r="K66" i="1"/>
  <c r="I45" i="2"/>
  <c r="K45" i="2"/>
  <c r="K57" i="2"/>
  <c r="K74" i="1"/>
  <c r="K73" i="1"/>
  <c r="K78" i="1"/>
</calcChain>
</file>

<file path=xl/sharedStrings.xml><?xml version="1.0" encoding="utf-8"?>
<sst xmlns="http://schemas.openxmlformats.org/spreadsheetml/2006/main" count="307" uniqueCount="143">
  <si>
    <t>COST</t>
  </si>
  <si>
    <t>/mo.</t>
  </si>
  <si>
    <t>@</t>
  </si>
  <si>
    <t>/day</t>
  </si>
  <si>
    <t>/nite</t>
  </si>
  <si>
    <t>/mi</t>
  </si>
  <si>
    <t>Unit Cost</t>
  </si>
  <si>
    <t>PERSONNEL</t>
  </si>
  <si>
    <t>POV Mileage</t>
  </si>
  <si>
    <t>TRAVEL</t>
  </si>
  <si>
    <t>mo.</t>
  </si>
  <si>
    <t>Subtotal Salaries</t>
  </si>
  <si>
    <t>Subtotal Benefits</t>
  </si>
  <si>
    <t>Natural Resource Spec. 3</t>
  </si>
  <si>
    <t>Natural Resource Spec. 1</t>
  </si>
  <si>
    <t>Fringe:</t>
  </si>
  <si>
    <t>VEHICLES</t>
  </si>
  <si>
    <t>SUPPLIES/EQUIPMENT</t>
  </si>
  <si>
    <t xml:space="preserve">       Subtotal Office</t>
  </si>
  <si>
    <t>Subtotal Field</t>
  </si>
  <si>
    <t>RENT/UTILITIES</t>
  </si>
  <si>
    <t>CAPITAL EQUIPMENT</t>
  </si>
  <si>
    <t>SUBCONTRACTS</t>
  </si>
  <si>
    <t xml:space="preserve">OVERHEAD / INDIRECT </t>
  </si>
  <si>
    <t>GSA pickup mileage</t>
  </si>
  <si>
    <t>GSA pickup lease</t>
  </si>
  <si>
    <t>mi./mo.</t>
  </si>
  <si>
    <t>Qty1</t>
  </si>
  <si>
    <t>Qty2</t>
  </si>
  <si>
    <t>pers.</t>
  </si>
  <si>
    <t>TOTAL THIS CONTRACT PERIOD</t>
  </si>
  <si>
    <t>PROFESSIONAL MEETINGS &amp; TRAINING</t>
  </si>
  <si>
    <t>Seasonals</t>
  </si>
  <si>
    <t>Seasonal Tech. 1</t>
  </si>
  <si>
    <t>Use Qty1 first, then Qty2, if needed.  Formulas can accomodate a blank for Qty2.</t>
  </si>
  <si>
    <t>Yellow shading = input cells/areas.  You may wish to remove shading in your version.</t>
  </si>
  <si>
    <t>person</t>
  </si>
  <si>
    <t>Use definition or dollar criteria provided by your accountants.</t>
  </si>
  <si>
    <t>lines</t>
  </si>
  <si>
    <t>Phones</t>
  </si>
  <si>
    <t>Contractor Name</t>
  </si>
  <si>
    <t>Contract Period</t>
  </si>
  <si>
    <t>DELETE INSTRUCTIONS BEFORE LOADING INTO PISCES</t>
  </si>
  <si>
    <t>To check for the latest mileage rates:</t>
  </si>
  <si>
    <t>To check for the latest per diem rates:</t>
  </si>
  <si>
    <t>FTE Technical</t>
  </si>
  <si>
    <t>/mo</t>
  </si>
  <si>
    <t>FTE Admin</t>
  </si>
  <si>
    <t>Admin</t>
  </si>
  <si>
    <t>nights</t>
  </si>
  <si>
    <t>days</t>
  </si>
  <si>
    <t>Vehicle liability insurance</t>
  </si>
  <si>
    <t>Include destination and purpose.</t>
  </si>
  <si>
    <t>Registration: Habitat rest. Seminar - NRS 3</t>
  </si>
  <si>
    <t>Per Diem: Habitat restoration seminar (Portland)</t>
  </si>
  <si>
    <t>Lodging: Habitat restoration seminar (Portland)</t>
  </si>
  <si>
    <t>Include who is attending (by job title).</t>
  </si>
  <si>
    <t>Per diem: Field Work</t>
  </si>
  <si>
    <t>Lodging: Field Work</t>
  </si>
  <si>
    <t>GSA sedan lease</t>
  </si>
  <si>
    <t>GSA sedan mileage</t>
  </si>
  <si>
    <t>(list large items and categories of items)</t>
  </si>
  <si>
    <t>Office space</t>
  </si>
  <si>
    <t>Materials storage space</t>
  </si>
  <si>
    <t>Heat (propane)</t>
  </si>
  <si>
    <t>Copier rental</t>
  </si>
  <si>
    <t>Cell phone (Shared by technicians)</t>
  </si>
  <si>
    <t>of Items 1 thru 6:</t>
  </si>
  <si>
    <t>Field Supplies/Non-Capital Equipment</t>
  </si>
  <si>
    <t>Office Supplies/Non-Capital Equipment</t>
  </si>
  <si>
    <t>(list large items and categories of items including equipment rentals)</t>
  </si>
  <si>
    <t>http://www.gsa.gov/perdiem</t>
  </si>
  <si>
    <t>http://www.gsa.gov/mileage</t>
  </si>
  <si>
    <t>Subcontract Budget for Work Element(s) __</t>
  </si>
  <si>
    <t>Senior Engineer</t>
  </si>
  <si>
    <t>hrs.</t>
  </si>
  <si>
    <t>/hr.</t>
  </si>
  <si>
    <t>CAD</t>
  </si>
  <si>
    <t>Surveying</t>
  </si>
  <si>
    <t>Construction Supervisor</t>
  </si>
  <si>
    <t>Construction Labor</t>
  </si>
  <si>
    <t>day</t>
  </si>
  <si>
    <t>nite</t>
  </si>
  <si>
    <t>mi.</t>
  </si>
  <si>
    <t>Fuel for equipment</t>
  </si>
  <si>
    <t>gal</t>
  </si>
  <si>
    <t>/gal</t>
  </si>
  <si>
    <t>Office Supplies/Equipment</t>
  </si>
  <si>
    <t>(list items)</t>
  </si>
  <si>
    <t>Interpretive sign for entrance to project site</t>
  </si>
  <si>
    <t>each</t>
  </si>
  <si>
    <t>/ea</t>
  </si>
  <si>
    <t>Field Supplies/Equipment</t>
  </si>
  <si>
    <t>Excavator rental (with operator)</t>
  </si>
  <si>
    <t>Dump truck rental (no operator)</t>
  </si>
  <si>
    <t>Rootwads</t>
  </si>
  <si>
    <t>Grass seeds for re-seeding area</t>
  </si>
  <si>
    <t>lbs.</t>
  </si>
  <si>
    <t>/lb.</t>
  </si>
  <si>
    <t>Trees (red alder, douglas fir)</t>
  </si>
  <si>
    <t>STATE TAXES on CONSTRUCTION</t>
  </si>
  <si>
    <t>of Items 1 thru 3:</t>
  </si>
  <si>
    <t>attach sufficient detail for subcontractor budgets</t>
  </si>
  <si>
    <t>TOTAL Subcontract Budget</t>
  </si>
  <si>
    <t>Example only:  Adjust tax rate and applicable items to reflect state or local requirements or delete row.</t>
  </si>
  <si>
    <t>Specify whether equipment rates include operator.</t>
  </si>
  <si>
    <t>Example only:  Adjust overhead/indirect rate and  applicable items to reflect entity's requirements.</t>
  </si>
  <si>
    <t>Do not include contractor names without sole source justification.</t>
  </si>
  <si>
    <t>Insert detail here (if short) or attach detail for subcontractor budgets on secondary worksheet (see attached example) and link total into column K.</t>
  </si>
  <si>
    <t>Subcontract for Work Element(s) __</t>
  </si>
  <si>
    <r>
      <t>Misc.</t>
    </r>
    <r>
      <rPr>
        <b/>
        <sz val="10"/>
        <rFont val="Arial"/>
        <family val="2"/>
      </rPr>
      <t xml:space="preserve"> (specify)</t>
    </r>
  </si>
  <si>
    <r>
      <t>Per diem</t>
    </r>
    <r>
      <rPr>
        <b/>
        <sz val="10"/>
        <rFont val="Arial"/>
        <family val="2"/>
      </rPr>
      <t xml:space="preserve"> (specify destination)</t>
    </r>
  </si>
  <si>
    <r>
      <t>Lodging</t>
    </r>
    <r>
      <rPr>
        <b/>
        <sz val="10"/>
        <rFont val="Arial"/>
        <family val="2"/>
      </rPr>
      <t xml:space="preserve"> (specify destination)</t>
    </r>
  </si>
  <si>
    <t>Insert rows as needed in the center of blocks. Do not leave $0 lines within budget.</t>
  </si>
  <si>
    <t>Note: This should match the contract value.  Do not include non-contract costs (e.g., PIT tags) on this page. Use Pisces Project Budget page to check the cost allocation for your project.</t>
  </si>
  <si>
    <t>Insert rows as needed in the center of blocks.  Do not leave $0 lines within budget (hiding unused rows is OK).</t>
  </si>
  <si>
    <t>Include each GSA vehicle individually.</t>
  </si>
  <si>
    <t>Project/Contract Name # YYYY-xxx-xx</t>
  </si>
  <si>
    <t>NRS 1</t>
  </si>
  <si>
    <t>NRS 3</t>
  </si>
  <si>
    <t>These rows and formulas can be adapted to each contractor's requirements by category or individual. One line per category or individual.</t>
  </si>
  <si>
    <t>Paper, pens, computer media, etc.</t>
  </si>
  <si>
    <t>Poster pring services</t>
  </si>
  <si>
    <t xml:space="preserve">Genetic Sampling (scissors, sample vials, preservative, etc.)  </t>
  </si>
  <si>
    <t>Tagging syringes</t>
  </si>
  <si>
    <t>Cell phone (NRS-3)</t>
  </si>
  <si>
    <t>Cell phone (NRS-1)</t>
  </si>
  <si>
    <t>Internet service provider  NRS-1 and NRS-3</t>
  </si>
  <si>
    <t>Linked to Personnel Months</t>
  </si>
  <si>
    <t xml:space="preserve">59 HP outboard motor </t>
  </si>
  <si>
    <t>Subcontractor:  Name</t>
  </si>
  <si>
    <r>
      <t>Note:</t>
    </r>
    <r>
      <rPr>
        <b/>
        <sz val="10"/>
        <rFont val="Arial"/>
        <family val="2"/>
      </rPr>
      <t xml:space="preserve">  Contingency amounts are NOT allowed on subcontracts and no lump sums.  Costs must be split out as shown in the example below, although the format is optional.  However, if the subcontract is for a firm fixed price and has already been bid out, documentation may be a simple summary of bid results and basis for why the subcontractor was chosen.  This template is intended for design and/or construction costs for a commercial firm.  If your subcontract is with a government entity, use the template on sheet 1 ("Budget").</t>
    </r>
  </si>
  <si>
    <t>CR-xxxxxx; Master Contract yyyyy Release xxx</t>
  </si>
  <si>
    <t>Yellow shading = input cells/areas.  You may wish to remove shading in your version. If your contract will be on a Master, add the Master number and leave the "Release xxx" for the CO to fill in.</t>
  </si>
  <si>
    <t>Please do not include personnel names, only identify by title; one individual per line.</t>
  </si>
  <si>
    <t>Administrative Specialist</t>
  </si>
  <si>
    <t>Misc. (taxes)</t>
  </si>
  <si>
    <t>/ea.</t>
  </si>
  <si>
    <t>Other</t>
  </si>
  <si>
    <t>File naming convention: Please include the CR number in your filename when you upload it into Pisces.</t>
  </si>
  <si>
    <t>Staff Engineer</t>
  </si>
  <si>
    <t>(Specify)</t>
  </si>
  <si>
    <t>on secondary sheet or insert here if one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</si>
</sst>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 ;\(&quot;$&quot;#,##0\)"/>
    <numFmt numFmtId="165" formatCode="#,##0.0"/>
    <numFmt numFmtId="166" formatCode="0.0"/>
    <numFmt numFmtId="167" formatCode="&quot;$&quot;#,##0.000\ ;\(&quot;$&quot;#,##0.000\)"/>
    <numFmt numFmtId="168" formatCode="0.0%"/>
    <numFmt numFmtId="169" formatCode="&quot;$&quot;#,##0"/>
    <numFmt numFmtId="170" formatCode="_(* #,##0_);_(* \(#,##0\);_(* &quot;-&quot;??_);_(@_)"/>
  </numFmts>
  <fonts count="35" x14ac:knownFonts="1">
    <font>
      <sz val="10"/>
      <name val="Arial"/>
    </font>
    <font>
      <sz val="10"/>
      <name val="Arial"/>
    </font>
    <font>
      <b/>
      <sz val="10"/>
      <name val="Arial"/>
    </font>
    <font>
      <b/>
      <sz val="10"/>
      <name val="Arial"/>
      <family val="2"/>
    </font>
    <font>
      <b/>
      <i/>
      <sz val="10"/>
      <name val="Arial"/>
      <family val="2"/>
    </font>
    <font>
      <b/>
      <sz val="10"/>
      <color indexed="9"/>
      <name val="Arial"/>
      <family val="2"/>
    </font>
    <font>
      <sz val="10"/>
      <color indexed="9"/>
      <name val="Arial"/>
      <family val="2"/>
    </font>
    <font>
      <sz val="10"/>
      <name val="Arial"/>
      <family val="2"/>
    </font>
    <font>
      <b/>
      <sz val="14"/>
      <name val="Arial"/>
      <family val="2"/>
    </font>
    <font>
      <sz val="12"/>
      <color indexed="13"/>
      <name val="Arial"/>
      <family val="2"/>
    </font>
    <font>
      <u/>
      <sz val="10"/>
      <color indexed="12"/>
      <name val="Arial"/>
    </font>
    <font>
      <b/>
      <sz val="14"/>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color indexed="10"/>
      <name val="Arial"/>
      <family val="2"/>
    </font>
    <font>
      <b/>
      <sz val="12"/>
      <color indexed="9"/>
      <name val="Arial"/>
      <family val="2"/>
    </font>
    <font>
      <sz val="10"/>
      <name val="Arial"/>
    </font>
    <font>
      <b/>
      <sz val="10"/>
      <color rgb="FFFF0000"/>
      <name val="Arial"/>
      <family val="2"/>
    </font>
    <font>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47"/>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1" fillId="0" borderId="0" applyFont="0" applyFill="0" applyBorder="0" applyAlignment="0" applyProtection="0"/>
    <xf numFmtId="3" fontId="32" fillId="0" borderId="0" applyFont="0" applyFill="0" applyBorder="0" applyAlignment="0" applyProtection="0"/>
    <xf numFmtId="164" fontId="32"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10"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 fillId="23"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43" fontId="32" fillId="0" borderId="0" applyFont="0" applyFill="0" applyBorder="0" applyAlignment="0" applyProtection="0"/>
    <xf numFmtId="0" fontId="32" fillId="23" borderId="7" applyNumberFormat="0" applyFont="0" applyAlignment="0" applyProtection="0"/>
    <xf numFmtId="9" fontId="32" fillId="0" borderId="0" applyFont="0" applyFill="0" applyBorder="0" applyAlignment="0" applyProtection="0"/>
  </cellStyleXfs>
  <cellXfs count="142">
    <xf numFmtId="0" fontId="0" fillId="0" borderId="0" xfId="0"/>
    <xf numFmtId="0" fontId="2" fillId="0" borderId="0" xfId="0" applyFont="1"/>
    <xf numFmtId="3" fontId="0" fillId="0" borderId="0" xfId="29" applyFont="1"/>
    <xf numFmtId="164" fontId="0" fillId="0" borderId="0" xfId="0" applyNumberFormat="1"/>
    <xf numFmtId="0" fontId="4" fillId="0" borderId="0" xfId="0" applyFont="1"/>
    <xf numFmtId="164" fontId="4" fillId="0" borderId="0" xfId="0" applyNumberFormat="1" applyFont="1"/>
    <xf numFmtId="3" fontId="4" fillId="0" borderId="0" xfId="29" applyFont="1"/>
    <xf numFmtId="164" fontId="4" fillId="0" borderId="0" xfId="30" applyFont="1"/>
    <xf numFmtId="164" fontId="0" fillId="0" borderId="0" xfId="0" applyNumberFormat="1" applyBorder="1"/>
    <xf numFmtId="0" fontId="4" fillId="0" borderId="0" xfId="0" applyFont="1" applyAlignment="1">
      <alignment horizontal="right"/>
    </xf>
    <xf numFmtId="0" fontId="2" fillId="0" borderId="10" xfId="0" applyFont="1" applyBorder="1" applyAlignment="1">
      <alignment horizontal="center"/>
    </xf>
    <xf numFmtId="0" fontId="2" fillId="0" borderId="10" xfId="0" applyFont="1" applyBorder="1" applyAlignment="1">
      <alignment horizontal="right"/>
    </xf>
    <xf numFmtId="0" fontId="5" fillId="24" borderId="0" xfId="0" applyFont="1" applyFill="1"/>
    <xf numFmtId="0" fontId="6" fillId="24" borderId="0" xfId="0" applyFont="1" applyFill="1"/>
    <xf numFmtId="3" fontId="6" fillId="24" borderId="0" xfId="29" applyFont="1" applyFill="1"/>
    <xf numFmtId="164" fontId="5" fillId="24" borderId="0" xfId="0" applyNumberFormat="1" applyFont="1" applyFill="1"/>
    <xf numFmtId="164" fontId="4" fillId="0" borderId="0" xfId="0" applyNumberFormat="1" applyFont="1" applyBorder="1"/>
    <xf numFmtId="0" fontId="4" fillId="0" borderId="0" xfId="0" applyFont="1" applyAlignment="1"/>
    <xf numFmtId="164" fontId="4" fillId="0" borderId="11" xfId="0" applyNumberFormat="1" applyFont="1" applyBorder="1"/>
    <xf numFmtId="0" fontId="0" fillId="0" borderId="0" xfId="0" applyAlignment="1">
      <alignment horizontal="left"/>
    </xf>
    <xf numFmtId="168" fontId="4" fillId="0" borderId="0" xfId="43" applyNumberFormat="1" applyFont="1"/>
    <xf numFmtId="0" fontId="7" fillId="0" borderId="0" xfId="0" applyFont="1"/>
    <xf numFmtId="164" fontId="5" fillId="24" borderId="0" xfId="0" applyNumberFormat="1" applyFont="1" applyFill="1" applyBorder="1"/>
    <xf numFmtId="0" fontId="0" fillId="0" borderId="0" xfId="0" applyBorder="1"/>
    <xf numFmtId="10" fontId="7" fillId="22" borderId="0" xfId="30" applyNumberFormat="1" applyFont="1" applyFill="1"/>
    <xf numFmtId="10" fontId="7" fillId="25" borderId="0" xfId="0" applyNumberFormat="1" applyFont="1" applyFill="1"/>
    <xf numFmtId="3" fontId="0" fillId="25" borderId="0" xfId="29" applyFont="1" applyFill="1"/>
    <xf numFmtId="0" fontId="0" fillId="25" borderId="0" xfId="0" applyFill="1"/>
    <xf numFmtId="164" fontId="0" fillId="25" borderId="0" xfId="0" applyNumberFormat="1" applyFill="1"/>
    <xf numFmtId="167" fontId="0" fillId="25" borderId="0" xfId="0" applyNumberFormat="1" applyFill="1"/>
    <xf numFmtId="0" fontId="5" fillId="24" borderId="0" xfId="0" applyFont="1" applyFill="1" applyAlignment="1">
      <alignment horizontal="left"/>
    </xf>
    <xf numFmtId="0" fontId="0" fillId="0" borderId="0" xfId="0" applyFill="1"/>
    <xf numFmtId="0" fontId="0" fillId="25" borderId="0" xfId="0" applyFill="1" applyAlignment="1">
      <alignment horizontal="left"/>
    </xf>
    <xf numFmtId="165" fontId="0" fillId="25" borderId="0" xfId="29" applyNumberFormat="1" applyFont="1" applyFill="1"/>
    <xf numFmtId="164" fontId="0" fillId="25" borderId="0" xfId="30" applyFont="1" applyFill="1"/>
    <xf numFmtId="164" fontId="2" fillId="25" borderId="0" xfId="0" applyNumberFormat="1" applyFont="1" applyFill="1" applyAlignment="1">
      <alignment horizontal="centerContinuous"/>
    </xf>
    <xf numFmtId="0" fontId="0" fillId="25" borderId="0" xfId="0" applyFill="1" applyAlignment="1">
      <alignment horizontal="centerContinuous"/>
    </xf>
    <xf numFmtId="14" fontId="3" fillId="25" borderId="0" xfId="0" applyNumberFormat="1" applyFont="1" applyFill="1" applyAlignment="1">
      <alignment horizontal="centerContinuous"/>
    </xf>
    <xf numFmtId="0" fontId="8" fillId="25" borderId="0" xfId="0" applyFont="1" applyFill="1" applyAlignment="1">
      <alignment horizontal="centerContinuous"/>
    </xf>
    <xf numFmtId="0" fontId="3" fillId="25" borderId="0" xfId="0" applyFont="1" applyFill="1" applyAlignment="1">
      <alignment horizontal="centerContinuous"/>
    </xf>
    <xf numFmtId="0" fontId="0" fillId="25" borderId="0" xfId="0" quotePrefix="1" applyFill="1"/>
    <xf numFmtId="169" fontId="0" fillId="25" borderId="0" xfId="0" applyNumberFormat="1" applyFill="1"/>
    <xf numFmtId="0" fontId="4" fillId="25" borderId="0" xfId="0" applyFont="1" applyFill="1" applyAlignment="1">
      <alignment horizontal="right"/>
    </xf>
    <xf numFmtId="0" fontId="4" fillId="25" borderId="0" xfId="0" applyFont="1" applyFill="1" applyAlignment="1"/>
    <xf numFmtId="0" fontId="4" fillId="25" borderId="0" xfId="0" applyFont="1" applyFill="1"/>
    <xf numFmtId="0" fontId="0" fillId="25" borderId="0" xfId="0" applyFill="1" applyAlignment="1">
      <alignment horizontal="right"/>
    </xf>
    <xf numFmtId="0" fontId="7" fillId="25" borderId="0" xfId="0" applyFont="1" applyFill="1" applyAlignment="1">
      <alignment horizontal="right"/>
    </xf>
    <xf numFmtId="0" fontId="9" fillId="0" borderId="0" xfId="0" applyFont="1"/>
    <xf numFmtId="0" fontId="9" fillId="0" borderId="0" xfId="0" applyFont="1" applyBorder="1"/>
    <xf numFmtId="170" fontId="9" fillId="0" borderId="0" xfId="0" applyNumberFormat="1" applyFont="1" applyBorder="1"/>
    <xf numFmtId="0" fontId="2" fillId="26" borderId="10" xfId="0" applyFont="1" applyFill="1" applyBorder="1" applyAlignment="1">
      <alignment horizontal="center"/>
    </xf>
    <xf numFmtId="0" fontId="11" fillId="24" borderId="0" xfId="0" applyFont="1" applyFill="1"/>
    <xf numFmtId="164" fontId="11" fillId="24" borderId="0" xfId="0" applyNumberFormat="1" applyFont="1" applyFill="1"/>
    <xf numFmtId="10" fontId="3" fillId="25" borderId="0" xfId="28" applyNumberFormat="1" applyFont="1" applyFill="1"/>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2" fillId="25" borderId="0" xfId="0" applyFont="1" applyFill="1" applyAlignment="1">
      <alignment horizontal="left"/>
    </xf>
    <xf numFmtId="169" fontId="0" fillId="0" borderId="0" xfId="0" applyNumberFormat="1" applyFill="1"/>
    <xf numFmtId="169" fontId="0" fillId="0" borderId="0" xfId="0" applyNumberFormat="1"/>
    <xf numFmtId="169" fontId="4" fillId="0" borderId="0" xfId="0" applyNumberFormat="1" applyFont="1"/>
    <xf numFmtId="0" fontId="7" fillId="0" borderId="0" xfId="0" applyFont="1" applyAlignment="1">
      <alignment horizontal="left"/>
    </xf>
    <xf numFmtId="168" fontId="3" fillId="25" borderId="0" xfId="28" applyNumberFormat="1" applyFont="1" applyFill="1"/>
    <xf numFmtId="0" fontId="3" fillId="25" borderId="0" xfId="0" applyFont="1" applyFill="1"/>
    <xf numFmtId="0" fontId="3" fillId="25" borderId="0" xfId="0" applyFont="1" applyFill="1" applyAlignment="1">
      <alignment horizontal="right"/>
    </xf>
    <xf numFmtId="166" fontId="4" fillId="0" borderId="0" xfId="0" applyNumberFormat="1" applyFont="1"/>
    <xf numFmtId="0" fontId="3" fillId="0" borderId="11" xfId="0" applyFont="1" applyFill="1" applyBorder="1" applyAlignment="1">
      <alignment wrapText="1"/>
    </xf>
    <xf numFmtId="0" fontId="7" fillId="25" borderId="0" xfId="0" applyFont="1" applyFill="1"/>
    <xf numFmtId="0" fontId="12" fillId="25" borderId="0" xfId="0" applyFont="1" applyFill="1"/>
    <xf numFmtId="165" fontId="1" fillId="25" borderId="0" xfId="29" applyNumberFormat="1" applyFont="1" applyFill="1"/>
    <xf numFmtId="164" fontId="1" fillId="25" borderId="0" xfId="30" applyFont="1" applyFill="1"/>
    <xf numFmtId="0" fontId="0" fillId="0" borderId="0" xfId="0" applyFill="1" applyBorder="1" applyAlignment="1">
      <alignment vertical="center"/>
    </xf>
    <xf numFmtId="0" fontId="0" fillId="0" borderId="0" xfId="0" applyFill="1" applyBorder="1" applyAlignment="1">
      <alignment wrapText="1"/>
    </xf>
    <xf numFmtId="165" fontId="1" fillId="25" borderId="10" xfId="29" applyNumberFormat="1" applyFont="1" applyFill="1" applyBorder="1"/>
    <xf numFmtId="0" fontId="0" fillId="0" borderId="0" xfId="0" applyFill="1" applyAlignment="1">
      <alignment horizontal="left"/>
    </xf>
    <xf numFmtId="0" fontId="0" fillId="0" borderId="0" xfId="0" applyFill="1" applyAlignment="1">
      <alignment horizontal="right"/>
    </xf>
    <xf numFmtId="165" fontId="1" fillId="0" borderId="0" xfId="29" applyNumberFormat="1" applyFont="1" applyFill="1"/>
    <xf numFmtId="164" fontId="1" fillId="0" borderId="0" xfId="30" applyFont="1" applyFill="1"/>
    <xf numFmtId="3" fontId="1" fillId="25" borderId="0" xfId="29" applyFont="1" applyFill="1"/>
    <xf numFmtId="0" fontId="31" fillId="24" borderId="0" xfId="0" applyFont="1" applyFill="1"/>
    <xf numFmtId="164" fontId="31" fillId="24" borderId="0" xfId="0" applyNumberFormat="1" applyFont="1" applyFill="1"/>
    <xf numFmtId="0" fontId="2" fillId="0" borderId="10" xfId="0" applyFont="1" applyBorder="1"/>
    <xf numFmtId="0" fontId="10" fillId="27" borderId="10" xfId="37" applyFill="1" applyBorder="1" applyAlignment="1" applyProtection="1"/>
    <xf numFmtId="0" fontId="3" fillId="27" borderId="10" xfId="0" applyFont="1" applyFill="1" applyBorder="1" applyAlignment="1"/>
    <xf numFmtId="0" fontId="7" fillId="27" borderId="10" xfId="0" applyFont="1" applyFill="1" applyBorder="1" applyAlignment="1"/>
    <xf numFmtId="165" fontId="0" fillId="25" borderId="0" xfId="0" applyNumberFormat="1" applyFill="1"/>
    <xf numFmtId="3" fontId="0" fillId="25" borderId="0" xfId="0" applyNumberFormat="1" applyFill="1"/>
    <xf numFmtId="0" fontId="3" fillId="0" borderId="0" xfId="0" applyFont="1" applyFill="1" applyBorder="1" applyAlignment="1">
      <alignment wrapText="1"/>
    </xf>
    <xf numFmtId="0" fontId="0" fillId="0" borderId="0" xfId="0"/>
    <xf numFmtId="0" fontId="0" fillId="25" borderId="0" xfId="0" applyFill="1"/>
    <xf numFmtId="164" fontId="2" fillId="25" borderId="0" xfId="0" applyNumberFormat="1" applyFont="1" applyFill="1" applyAlignment="1">
      <alignment horizontal="centerContinuous"/>
    </xf>
    <xf numFmtId="0" fontId="0" fillId="25" borderId="0" xfId="0" applyFill="1" applyAlignment="1">
      <alignment horizontal="centerContinuous"/>
    </xf>
    <xf numFmtId="14" fontId="3" fillId="25" borderId="0" xfId="0" applyNumberFormat="1" applyFont="1" applyFill="1" applyAlignment="1">
      <alignment horizontal="centerContinuous"/>
    </xf>
    <xf numFmtId="0" fontId="8" fillId="25" borderId="0" xfId="0" applyFont="1" applyFill="1" applyAlignment="1">
      <alignment horizontal="centerContinuous"/>
    </xf>
    <xf numFmtId="0" fontId="0" fillId="0" borderId="0" xfId="0" applyFill="1" applyBorder="1" applyAlignment="1"/>
    <xf numFmtId="0" fontId="0" fillId="0" borderId="0" xfId="0"/>
    <xf numFmtId="0" fontId="0" fillId="0" borderId="0" xfId="0"/>
    <xf numFmtId="0" fontId="7" fillId="25" borderId="0" xfId="0" applyFont="1" applyFill="1" applyAlignment="1">
      <alignment horizontal="left"/>
    </xf>
    <xf numFmtId="0" fontId="7" fillId="25" borderId="0" xfId="0" applyFont="1" applyFill="1" applyAlignment="1"/>
    <xf numFmtId="0" fontId="7" fillId="25" borderId="0" xfId="0" quotePrefix="1" applyFont="1" applyFill="1"/>
    <xf numFmtId="164" fontId="0" fillId="0" borderId="0" xfId="0" applyNumberFormat="1" applyFill="1"/>
    <xf numFmtId="0" fontId="5" fillId="28" borderId="10" xfId="0" applyFont="1" applyFill="1" applyBorder="1" applyAlignment="1">
      <alignment horizontal="center"/>
    </xf>
    <xf numFmtId="0" fontId="3" fillId="27" borderId="11" xfId="0" applyFont="1" applyFill="1" applyBorder="1" applyAlignment="1"/>
    <xf numFmtId="0" fontId="3" fillId="25" borderId="11" xfId="0" applyFont="1" applyFill="1" applyBorder="1" applyAlignment="1">
      <alignment wrapText="1"/>
    </xf>
    <xf numFmtId="0" fontId="0" fillId="0" borderId="11" xfId="0" applyBorder="1"/>
    <xf numFmtId="0" fontId="0" fillId="0" borderId="0" xfId="0"/>
    <xf numFmtId="0" fontId="0" fillId="0" borderId="10" xfId="0" applyBorder="1"/>
    <xf numFmtId="0" fontId="3" fillId="26" borderId="12" xfId="0" applyFont="1" applyFill="1" applyBorder="1" applyAlignment="1">
      <alignment horizontal="left" wrapText="1"/>
    </xf>
    <xf numFmtId="0" fontId="3" fillId="27" borderId="11" xfId="0" applyFont="1" applyFill="1" applyBorder="1" applyAlignment="1">
      <alignment vertical="top" wrapText="1"/>
    </xf>
    <xf numFmtId="0" fontId="3" fillId="27" borderId="0" xfId="0" applyFont="1" applyFill="1" applyBorder="1" applyAlignment="1">
      <alignment vertical="top" wrapText="1"/>
    </xf>
    <xf numFmtId="0" fontId="3" fillId="27" borderId="10" xfId="0" applyFont="1" applyFill="1" applyBorder="1" applyAlignment="1">
      <alignment vertical="top" wrapText="1"/>
    </xf>
    <xf numFmtId="0" fontId="3" fillId="26" borderId="11" xfId="0" applyFont="1" applyFill="1" applyBorder="1" applyAlignment="1">
      <alignment vertical="center" wrapText="1"/>
    </xf>
    <xf numFmtId="0" fontId="3" fillId="26" borderId="10" xfId="0" applyFont="1" applyFill="1" applyBorder="1" applyAlignment="1">
      <alignment vertical="center" wrapText="1"/>
    </xf>
    <xf numFmtId="0" fontId="3" fillId="27" borderId="11" xfId="0" applyFont="1" applyFill="1" applyBorder="1" applyAlignment="1">
      <alignment horizontal="left" vertical="center" wrapText="1"/>
    </xf>
    <xf numFmtId="0" fontId="3" fillId="27" borderId="0"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2" fillId="0" borderId="10" xfId="0" applyFont="1" applyBorder="1" applyAlignment="1">
      <alignment horizontal="center"/>
    </xf>
    <xf numFmtId="0" fontId="33" fillId="29" borderId="11" xfId="0" applyFont="1" applyFill="1" applyBorder="1" applyAlignment="1">
      <alignment wrapText="1"/>
    </xf>
    <xf numFmtId="0" fontId="34" fillId="29" borderId="11" xfId="0" applyFont="1" applyFill="1" applyBorder="1" applyAlignment="1">
      <alignment wrapText="1"/>
    </xf>
    <xf numFmtId="0" fontId="34" fillId="29" borderId="10" xfId="0" applyFont="1" applyFill="1" applyBorder="1" applyAlignment="1">
      <alignment wrapText="1"/>
    </xf>
    <xf numFmtId="164" fontId="5" fillId="24" borderId="0" xfId="0" applyNumberFormat="1" applyFont="1" applyFill="1" applyAlignment="1">
      <alignment horizontal="left"/>
    </xf>
    <xf numFmtId="0" fontId="0" fillId="0" borderId="0" xfId="0" applyAlignment="1">
      <alignment horizontal="left"/>
    </xf>
    <xf numFmtId="0" fontId="0" fillId="26" borderId="11" xfId="0" applyFill="1" applyBorder="1" applyAlignment="1">
      <alignment vertical="center" wrapText="1"/>
    </xf>
    <xf numFmtId="0" fontId="3" fillId="26" borderId="0" xfId="0" applyFont="1" applyFill="1" applyBorder="1" applyAlignment="1">
      <alignment vertical="center" wrapText="1"/>
    </xf>
    <xf numFmtId="0" fontId="0" fillId="26" borderId="0" xfId="0" applyFill="1" applyBorder="1" applyAlignment="1">
      <alignment vertical="center" wrapText="1"/>
    </xf>
    <xf numFmtId="0" fontId="0" fillId="26" borderId="10" xfId="0" applyFill="1" applyBorder="1" applyAlignment="1">
      <alignment vertical="center" wrapText="1"/>
    </xf>
    <xf numFmtId="0" fontId="3" fillId="26" borderId="11" xfId="0" applyFont="1" applyFill="1" applyBorder="1" applyAlignment="1">
      <alignment wrapText="1"/>
    </xf>
    <xf numFmtId="0" fontId="3" fillId="26" borderId="10" xfId="0" applyFont="1" applyFill="1" applyBorder="1" applyAlignment="1">
      <alignment wrapText="1"/>
    </xf>
    <xf numFmtId="0" fontId="3" fillId="27" borderId="12" xfId="0" applyFont="1" applyFill="1" applyBorder="1" applyAlignment="1">
      <alignment vertical="top" wrapText="1"/>
    </xf>
    <xf numFmtId="0" fontId="30" fillId="0" borderId="0" xfId="0" applyFont="1" applyAlignment="1">
      <alignment wrapText="1"/>
    </xf>
    <xf numFmtId="0" fontId="8" fillId="25" borderId="0" xfId="0" applyFont="1" applyFill="1" applyAlignment="1">
      <alignment horizontal="center"/>
    </xf>
    <xf numFmtId="0" fontId="3" fillId="27" borderId="11" xfId="0" applyFont="1" applyFill="1" applyBorder="1" applyAlignment="1">
      <alignment wrapText="1"/>
    </xf>
    <xf numFmtId="0" fontId="3" fillId="27" borderId="10" xfId="0" applyFont="1" applyFill="1" applyBorder="1" applyAlignment="1">
      <alignment wrapText="1"/>
    </xf>
    <xf numFmtId="0" fontId="3" fillId="27" borderId="12" xfId="0" applyFont="1" applyFill="1" applyBorder="1" applyAlignment="1">
      <alignment wrapText="1"/>
    </xf>
    <xf numFmtId="0" fontId="0" fillId="27" borderId="12" xfId="0" applyFill="1" applyBorder="1" applyAlignment="1">
      <alignment wrapText="1"/>
    </xf>
    <xf numFmtId="0" fontId="3" fillId="25" borderId="0" xfId="0" applyFont="1" applyFill="1" applyAlignment="1">
      <alignment horizontal="center"/>
    </xf>
    <xf numFmtId="0" fontId="10" fillId="27" borderId="10" xfId="37" applyFill="1" applyBorder="1" applyAlignment="1" applyProtection="1"/>
    <xf numFmtId="0" fontId="3" fillId="27" borderId="10" xfId="0" applyFont="1" applyFill="1" applyBorder="1" applyAlignment="1"/>
    <xf numFmtId="0" fontId="3" fillId="25" borderId="0" xfId="0" applyFont="1" applyFill="1" applyBorder="1" applyAlignment="1">
      <alignment horizontal="left" vertical="center" wrapText="1"/>
    </xf>
    <xf numFmtId="0" fontId="3" fillId="25" borderId="10" xfId="0" applyFont="1" applyFill="1" applyBorder="1" applyAlignment="1">
      <alignment horizontal="left" vertical="center" wrapText="1"/>
    </xf>
    <xf numFmtId="0" fontId="34" fillId="0" borderId="11" xfId="0" applyFont="1" applyBorder="1" applyAlignment="1">
      <alignment wrapText="1"/>
    </xf>
    <xf numFmtId="0" fontId="34" fillId="0" borderId="10" xfId="0" applyFont="1" applyBorder="1" applyAlignment="1">
      <alignment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7" xr:uid="{00000000-0005-0000-0000-00001C000000}"/>
    <cellStyle name="Comma0" xfId="29" xr:uid="{00000000-0005-0000-0000-00001D000000}"/>
    <cellStyle name="Currency0" xfId="30" xr:uid="{00000000-0005-0000-0000-00001E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te" xfId="41" builtinId="10" customBuiltin="1"/>
    <cellStyle name="Note 2" xfId="48" xr:uid="{00000000-0005-0000-0000-00002B000000}"/>
    <cellStyle name="Output" xfId="42" builtinId="21" customBuiltin="1"/>
    <cellStyle name="Percent" xfId="43" builtinId="5"/>
    <cellStyle name="Percent 2" xfId="49" xr:uid="{00000000-0005-0000-0000-00002E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a.gov/perdiem" TargetMode="External"/><Relationship Id="rId1" Type="http://schemas.openxmlformats.org/officeDocument/2006/relationships/hyperlink" Target="http://www.gsa.gov/mileag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sa.gov/perdiem" TargetMode="External"/><Relationship Id="rId1" Type="http://schemas.openxmlformats.org/officeDocument/2006/relationships/hyperlink" Target="http://www.gsa.gov/mile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2"/>
  <sheetViews>
    <sheetView tabSelected="1" workbookViewId="0">
      <pane ySplit="6" topLeftCell="A7" activePane="bottomLeft" state="frozen"/>
      <selection pane="bottomLeft"/>
    </sheetView>
  </sheetViews>
  <sheetFormatPr baseColWidth="10" defaultColWidth="8.83203125" defaultRowHeight="13" x14ac:dyDescent="0.15"/>
  <cols>
    <col min="1" max="1" width="2.6640625" customWidth="1"/>
    <col min="2" max="2" width="2.1640625" customWidth="1"/>
    <col min="3" max="3" width="39.33203125" customWidth="1"/>
    <col min="4" max="4" width="5" customWidth="1"/>
    <col min="5" max="5" width="7.5" customWidth="1"/>
    <col min="6" max="6" width="6" customWidth="1"/>
    <col min="7" max="7" width="7.33203125" customWidth="1"/>
    <col min="8" max="8" width="2.83203125" customWidth="1"/>
    <col min="9" max="9" width="7.33203125" customWidth="1"/>
    <col min="10" max="10" width="4.6640625" customWidth="1"/>
    <col min="11" max="11" width="15" customWidth="1"/>
    <col min="13" max="13" width="10.1640625" customWidth="1"/>
    <col min="14" max="14" width="13.5" customWidth="1"/>
    <col min="15" max="15" width="11.83203125" customWidth="1"/>
    <col min="16" max="16" width="17.6640625" customWidth="1"/>
  </cols>
  <sheetData>
    <row r="1" spans="1:16" ht="18" x14ac:dyDescent="0.2">
      <c r="A1" s="38" t="s">
        <v>40</v>
      </c>
      <c r="B1" s="35"/>
      <c r="C1" s="36"/>
      <c r="D1" s="36"/>
      <c r="E1" s="36"/>
      <c r="F1" s="36"/>
      <c r="G1" s="36"/>
      <c r="H1" s="36"/>
      <c r="I1" s="36"/>
      <c r="J1" s="36"/>
      <c r="K1" s="37"/>
      <c r="L1" s="101" t="s">
        <v>42</v>
      </c>
      <c r="M1" s="101"/>
      <c r="N1" s="101"/>
      <c r="O1" s="101"/>
      <c r="P1" s="101"/>
    </row>
    <row r="2" spans="1:16" ht="12.75" customHeight="1" x14ac:dyDescent="0.15">
      <c r="A2" s="39" t="s">
        <v>117</v>
      </c>
      <c r="B2" s="35"/>
      <c r="C2" s="36"/>
      <c r="D2" s="36"/>
      <c r="E2" s="36"/>
      <c r="F2" s="36"/>
      <c r="G2" s="36"/>
      <c r="H2" s="36"/>
      <c r="I2" s="36"/>
      <c r="J2" s="36"/>
      <c r="K2" s="37"/>
      <c r="L2" s="103" t="s">
        <v>133</v>
      </c>
      <c r="M2" s="104"/>
      <c r="N2" s="104"/>
      <c r="O2" s="104"/>
      <c r="P2" s="104"/>
    </row>
    <row r="3" spans="1:16" x14ac:dyDescent="0.15">
      <c r="A3" s="39" t="s">
        <v>41</v>
      </c>
      <c r="B3" s="35"/>
      <c r="C3" s="36"/>
      <c r="D3" s="36"/>
      <c r="E3" s="36"/>
      <c r="F3" s="36"/>
      <c r="G3" s="36"/>
      <c r="H3" s="36"/>
      <c r="I3" s="36"/>
      <c r="J3" s="36"/>
      <c r="K3" s="37"/>
      <c r="L3" s="105"/>
      <c r="M3" s="105"/>
      <c r="N3" s="105"/>
      <c r="O3" s="105"/>
      <c r="P3" s="105"/>
    </row>
    <row r="4" spans="1:16" x14ac:dyDescent="0.15">
      <c r="A4" s="39" t="s">
        <v>132</v>
      </c>
      <c r="B4" s="35"/>
      <c r="C4" s="36"/>
      <c r="D4" s="36"/>
      <c r="E4" s="36"/>
      <c r="F4" s="36"/>
      <c r="G4" s="36"/>
      <c r="H4" s="36"/>
      <c r="I4" s="36"/>
      <c r="J4" s="36"/>
      <c r="K4" s="37"/>
      <c r="L4" s="106"/>
      <c r="M4" s="106"/>
      <c r="N4" s="106"/>
      <c r="O4" s="106"/>
      <c r="P4" s="106"/>
    </row>
    <row r="6" spans="1:16" x14ac:dyDescent="0.15">
      <c r="B6" s="1"/>
      <c r="C6" s="1"/>
      <c r="D6" s="50" t="s">
        <v>28</v>
      </c>
      <c r="E6" s="81"/>
      <c r="F6" s="50" t="s">
        <v>27</v>
      </c>
      <c r="G6" s="10"/>
      <c r="H6" s="10"/>
      <c r="I6" s="116" t="s">
        <v>6</v>
      </c>
      <c r="J6" s="116"/>
      <c r="K6" s="11" t="s">
        <v>0</v>
      </c>
      <c r="L6" s="126" t="s">
        <v>34</v>
      </c>
      <c r="M6" s="126"/>
      <c r="N6" s="126"/>
      <c r="O6" s="126"/>
      <c r="P6" s="126"/>
    </row>
    <row r="7" spans="1:16" x14ac:dyDescent="0.15">
      <c r="A7" s="30">
        <v>1</v>
      </c>
      <c r="B7" s="12" t="s">
        <v>7</v>
      </c>
      <c r="C7" s="13"/>
      <c r="D7" s="13"/>
      <c r="E7" s="13"/>
      <c r="F7" s="14"/>
      <c r="G7" s="13"/>
      <c r="H7" s="13"/>
      <c r="I7" s="13"/>
      <c r="J7" s="13"/>
      <c r="K7" s="15">
        <f>K14+K20</f>
        <v>53543.951000000001</v>
      </c>
      <c r="L7" s="127"/>
      <c r="M7" s="127"/>
      <c r="N7" s="127"/>
      <c r="O7" s="127"/>
      <c r="P7" s="127"/>
    </row>
    <row r="8" spans="1:16" x14ac:dyDescent="0.15">
      <c r="A8" s="19"/>
      <c r="C8" s="32" t="s">
        <v>13</v>
      </c>
      <c r="D8" s="45"/>
      <c r="E8" s="32"/>
      <c r="F8" s="33">
        <v>1</v>
      </c>
      <c r="G8" s="27" t="s">
        <v>10</v>
      </c>
      <c r="H8" t="s">
        <v>2</v>
      </c>
      <c r="I8" s="34">
        <v>4346</v>
      </c>
      <c r="J8" s="27" t="s">
        <v>1</v>
      </c>
      <c r="K8" s="8">
        <f>IF(D8="",F8*I8,D8*F8*I8)</f>
        <v>4346</v>
      </c>
      <c r="M8" s="3"/>
    </row>
    <row r="9" spans="1:16" ht="12.75" customHeight="1" x14ac:dyDescent="0.15">
      <c r="A9" s="19"/>
      <c r="C9" s="32" t="s">
        <v>14</v>
      </c>
      <c r="D9" s="45"/>
      <c r="E9" s="32"/>
      <c r="F9" s="33">
        <v>10.5</v>
      </c>
      <c r="G9" s="27" t="s">
        <v>10</v>
      </c>
      <c r="H9" t="s">
        <v>2</v>
      </c>
      <c r="I9" s="34">
        <v>2470</v>
      </c>
      <c r="J9" s="27" t="s">
        <v>1</v>
      </c>
      <c r="K9" s="8">
        <f>IF(D9="",F9*I9,D9*F9*I9)</f>
        <v>25935</v>
      </c>
      <c r="L9" s="111" t="s">
        <v>134</v>
      </c>
      <c r="M9" s="111"/>
      <c r="N9" s="111"/>
      <c r="O9" s="111"/>
      <c r="P9" s="111"/>
    </row>
    <row r="10" spans="1:16" x14ac:dyDescent="0.15">
      <c r="A10" s="19"/>
      <c r="C10" s="32" t="s">
        <v>33</v>
      </c>
      <c r="D10" s="45"/>
      <c r="E10" s="32"/>
      <c r="F10" s="33">
        <v>4</v>
      </c>
      <c r="G10" s="27" t="s">
        <v>10</v>
      </c>
      <c r="H10" t="s">
        <v>2</v>
      </c>
      <c r="I10" s="34">
        <v>1560</v>
      </c>
      <c r="J10" s="27" t="s">
        <v>1</v>
      </c>
      <c r="K10" s="8">
        <f>IF(D10="",F10*I10,D10*F10*I10)</f>
        <v>6240</v>
      </c>
      <c r="L10" s="112"/>
      <c r="M10" s="112"/>
      <c r="N10" s="112"/>
      <c r="O10" s="112"/>
      <c r="P10" s="112"/>
    </row>
    <row r="11" spans="1:16" ht="12.75" customHeight="1" x14ac:dyDescent="0.15">
      <c r="A11" s="19"/>
      <c r="E11" s="9" t="s">
        <v>45</v>
      </c>
      <c r="F11" s="65">
        <f>SUM(F8:F10)</f>
        <v>15.5</v>
      </c>
      <c r="H11" s="9"/>
      <c r="I11" s="7"/>
      <c r="J11" s="9"/>
      <c r="K11" s="16"/>
      <c r="N11" s="3"/>
    </row>
    <row r="12" spans="1:16" x14ac:dyDescent="0.15">
      <c r="A12" s="19"/>
      <c r="C12" s="97" t="s">
        <v>135</v>
      </c>
      <c r="D12" s="45"/>
      <c r="E12" s="32"/>
      <c r="F12" s="33">
        <v>2</v>
      </c>
      <c r="G12" s="27" t="s">
        <v>10</v>
      </c>
      <c r="H12" t="s">
        <v>2</v>
      </c>
      <c r="I12" s="34">
        <v>2064</v>
      </c>
      <c r="J12" s="40" t="s">
        <v>46</v>
      </c>
      <c r="K12" s="8">
        <f>IF(D12="",F12*I12,D12*F12*I12)</f>
        <v>4128</v>
      </c>
      <c r="N12" s="3"/>
    </row>
    <row r="13" spans="1:16" x14ac:dyDescent="0.15">
      <c r="A13" s="19"/>
      <c r="E13" s="9" t="s">
        <v>47</v>
      </c>
      <c r="F13" s="65">
        <f>SUM(F12)</f>
        <v>2</v>
      </c>
      <c r="H13" s="9"/>
      <c r="I13" s="7"/>
      <c r="J13" s="9"/>
      <c r="K13" s="16"/>
      <c r="N13" s="3"/>
    </row>
    <row r="14" spans="1:16" x14ac:dyDescent="0.15">
      <c r="A14" s="19"/>
      <c r="E14" s="9"/>
      <c r="F14" s="65"/>
      <c r="H14" s="9"/>
      <c r="I14" s="7"/>
      <c r="J14" s="9" t="s">
        <v>11</v>
      </c>
      <c r="K14" s="18">
        <f>SUM(K8:K13)</f>
        <v>40649</v>
      </c>
      <c r="N14" s="3"/>
    </row>
    <row r="15" spans="1:16" x14ac:dyDescent="0.15">
      <c r="A15" s="19"/>
      <c r="F15" s="6"/>
      <c r="G15" s="9"/>
      <c r="H15" s="9"/>
      <c r="I15" s="7"/>
      <c r="J15" s="4"/>
      <c r="K15" s="5"/>
      <c r="N15" s="3"/>
    </row>
    <row r="16" spans="1:16" x14ac:dyDescent="0.15">
      <c r="A16" s="19"/>
      <c r="C16" s="9" t="s">
        <v>15</v>
      </c>
      <c r="D16" s="9"/>
      <c r="E16" s="9"/>
      <c r="F16" s="6"/>
      <c r="G16" s="46" t="s">
        <v>119</v>
      </c>
      <c r="H16" t="s">
        <v>2</v>
      </c>
      <c r="I16" s="24">
        <v>0.35099999999999998</v>
      </c>
      <c r="J16" s="21"/>
      <c r="K16" s="8">
        <f>K8*I16</f>
        <v>1525.4459999999999</v>
      </c>
      <c r="L16" s="111" t="s">
        <v>120</v>
      </c>
      <c r="M16" s="122"/>
      <c r="N16" s="122"/>
      <c r="O16" s="122"/>
      <c r="P16" s="122"/>
    </row>
    <row r="17" spans="1:16" x14ac:dyDescent="0.15">
      <c r="A17" s="19"/>
      <c r="C17" s="9"/>
      <c r="D17" s="9"/>
      <c r="E17" s="9"/>
      <c r="F17" s="6"/>
      <c r="G17" s="46" t="s">
        <v>118</v>
      </c>
      <c r="H17" t="s">
        <v>2</v>
      </c>
      <c r="I17" s="24">
        <v>0.35099999999999998</v>
      </c>
      <c r="J17" s="21"/>
      <c r="K17" s="8">
        <f>K9*I17</f>
        <v>9103.1849999999995</v>
      </c>
      <c r="L17" s="123"/>
      <c r="M17" s="124"/>
      <c r="N17" s="124"/>
      <c r="O17" s="124"/>
      <c r="P17" s="124"/>
    </row>
    <row r="18" spans="1:16" x14ac:dyDescent="0.15">
      <c r="A18" s="19"/>
      <c r="C18" s="9"/>
      <c r="D18" s="9"/>
      <c r="E18" s="9"/>
      <c r="F18" s="6"/>
      <c r="G18" s="46" t="s">
        <v>32</v>
      </c>
      <c r="H18" t="s">
        <v>2</v>
      </c>
      <c r="I18" s="25">
        <v>0.1515</v>
      </c>
      <c r="J18" s="21"/>
      <c r="K18" s="8">
        <f>K10*I18</f>
        <v>945.36</v>
      </c>
      <c r="L18" s="123"/>
      <c r="M18" s="124"/>
      <c r="N18" s="124"/>
      <c r="O18" s="124"/>
      <c r="P18" s="124"/>
    </row>
    <row r="19" spans="1:16" ht="13.25" customHeight="1" x14ac:dyDescent="0.15">
      <c r="A19" s="19"/>
      <c r="F19" s="2"/>
      <c r="G19" s="46" t="s">
        <v>48</v>
      </c>
      <c r="H19" t="s">
        <v>2</v>
      </c>
      <c r="I19" s="25">
        <v>0.32</v>
      </c>
      <c r="J19" s="21"/>
      <c r="K19" s="8">
        <f>K12*I19</f>
        <v>1320.96</v>
      </c>
      <c r="L19" s="125"/>
      <c r="M19" s="125"/>
      <c r="N19" s="125"/>
      <c r="O19" s="125"/>
      <c r="P19" s="125"/>
    </row>
    <row r="20" spans="1:16" x14ac:dyDescent="0.15">
      <c r="A20" s="19"/>
      <c r="C20" s="19"/>
      <c r="D20" s="19"/>
      <c r="E20" s="19"/>
      <c r="G20" s="9" t="s">
        <v>12</v>
      </c>
      <c r="H20" s="4"/>
      <c r="I20" s="20"/>
      <c r="J20" s="4"/>
      <c r="K20" s="18">
        <f>SUM(K16:K19)</f>
        <v>12894.951000000001</v>
      </c>
      <c r="L20" s="31"/>
      <c r="M20" s="31"/>
      <c r="N20" s="31"/>
      <c r="O20" s="31"/>
      <c r="P20" s="31"/>
    </row>
    <row r="21" spans="1:16" x14ac:dyDescent="0.15">
      <c r="A21" s="19"/>
      <c r="K21" s="3"/>
      <c r="L21" s="31"/>
      <c r="M21" s="31"/>
      <c r="N21" s="31"/>
      <c r="O21" s="31"/>
      <c r="P21" s="31"/>
    </row>
    <row r="22" spans="1:16" ht="12.75" customHeight="1" x14ac:dyDescent="0.15">
      <c r="A22" s="30">
        <v>2</v>
      </c>
      <c r="B22" s="12" t="s">
        <v>9</v>
      </c>
      <c r="C22" s="13"/>
      <c r="D22" s="13"/>
      <c r="E22" s="13"/>
      <c r="F22" s="13"/>
      <c r="G22" s="13"/>
      <c r="H22" s="13"/>
      <c r="I22" s="13"/>
      <c r="J22" s="13"/>
      <c r="K22" s="15">
        <f>SUM(K23:K29)</f>
        <v>3718.5</v>
      </c>
      <c r="L22" s="107" t="s">
        <v>52</v>
      </c>
      <c r="M22" s="107"/>
      <c r="N22" s="107"/>
      <c r="O22" s="107"/>
      <c r="P22" s="107"/>
    </row>
    <row r="23" spans="1:16" x14ac:dyDescent="0.15">
      <c r="A23" s="19"/>
      <c r="C23" s="27" t="s">
        <v>57</v>
      </c>
      <c r="D23" s="27">
        <v>3</v>
      </c>
      <c r="E23" s="27" t="s">
        <v>29</v>
      </c>
      <c r="F23" s="26">
        <v>10</v>
      </c>
      <c r="G23" s="27" t="s">
        <v>50</v>
      </c>
      <c r="H23" t="s">
        <v>2</v>
      </c>
      <c r="I23" s="28">
        <v>51</v>
      </c>
      <c r="J23" s="27" t="s">
        <v>3</v>
      </c>
      <c r="K23" s="8">
        <f t="shared" ref="K23:K28" si="0">IF(D23="",F23*I23,D23*F23*I23)</f>
        <v>1530</v>
      </c>
    </row>
    <row r="24" spans="1:16" x14ac:dyDescent="0.15">
      <c r="A24" s="19"/>
      <c r="C24" s="67" t="s">
        <v>58</v>
      </c>
      <c r="D24" s="27">
        <v>3</v>
      </c>
      <c r="E24" s="27" t="s">
        <v>29</v>
      </c>
      <c r="F24" s="26">
        <v>5</v>
      </c>
      <c r="G24" s="27" t="s">
        <v>49</v>
      </c>
      <c r="H24" t="s">
        <v>2</v>
      </c>
      <c r="I24" s="28">
        <v>93</v>
      </c>
      <c r="J24" s="27" t="s">
        <v>4</v>
      </c>
      <c r="K24" s="8">
        <f t="shared" si="0"/>
        <v>1395</v>
      </c>
      <c r="L24" s="102" t="s">
        <v>44</v>
      </c>
      <c r="M24" s="102"/>
      <c r="N24" s="102"/>
      <c r="O24" s="102"/>
      <c r="P24" s="102"/>
    </row>
    <row r="25" spans="1:16" x14ac:dyDescent="0.15">
      <c r="C25" s="27" t="s">
        <v>54</v>
      </c>
      <c r="D25" s="27"/>
      <c r="E25" s="27"/>
      <c r="F25" s="27">
        <v>2</v>
      </c>
      <c r="G25" s="27" t="s">
        <v>50</v>
      </c>
      <c r="H25" s="31" t="s">
        <v>2</v>
      </c>
      <c r="I25" s="28">
        <v>64</v>
      </c>
      <c r="J25" s="27" t="s">
        <v>3</v>
      </c>
      <c r="K25" s="8">
        <f t="shared" si="0"/>
        <v>128</v>
      </c>
      <c r="L25" s="82" t="s">
        <v>71</v>
      </c>
      <c r="M25" s="83"/>
      <c r="N25" s="83"/>
      <c r="O25" s="83"/>
      <c r="P25" s="83"/>
    </row>
    <row r="26" spans="1:16" x14ac:dyDescent="0.15">
      <c r="C26" s="27" t="s">
        <v>55</v>
      </c>
      <c r="D26" s="27"/>
      <c r="E26" s="27"/>
      <c r="F26" s="27">
        <v>2</v>
      </c>
      <c r="G26" s="27" t="s">
        <v>49</v>
      </c>
      <c r="H26" s="31" t="s">
        <v>2</v>
      </c>
      <c r="I26" s="28">
        <v>149</v>
      </c>
      <c r="J26" s="27" t="s">
        <v>4</v>
      </c>
      <c r="K26" s="8">
        <f t="shared" si="0"/>
        <v>298</v>
      </c>
    </row>
    <row r="27" spans="1:16" x14ac:dyDescent="0.15">
      <c r="C27" s="27" t="s">
        <v>8</v>
      </c>
      <c r="D27" s="27">
        <v>4</v>
      </c>
      <c r="E27" s="27" t="s">
        <v>10</v>
      </c>
      <c r="F27" s="27">
        <v>150</v>
      </c>
      <c r="G27" s="27" t="s">
        <v>26</v>
      </c>
      <c r="H27" t="s">
        <v>2</v>
      </c>
      <c r="I27" s="29">
        <v>0.53500000000000003</v>
      </c>
      <c r="J27" s="27" t="s">
        <v>5</v>
      </c>
      <c r="K27" s="8">
        <f t="shared" si="0"/>
        <v>321</v>
      </c>
      <c r="L27" s="102" t="s">
        <v>43</v>
      </c>
      <c r="M27" s="102"/>
      <c r="N27" s="102"/>
      <c r="O27" s="102"/>
      <c r="P27" s="102"/>
    </row>
    <row r="28" spans="1:16" x14ac:dyDescent="0.15">
      <c r="C28" s="67" t="s">
        <v>136</v>
      </c>
      <c r="D28" s="27"/>
      <c r="E28" s="27"/>
      <c r="F28" s="27">
        <v>5</v>
      </c>
      <c r="G28" s="67" t="s">
        <v>49</v>
      </c>
      <c r="H28" t="s">
        <v>2</v>
      </c>
      <c r="I28" s="41">
        <f>I24*0.1</f>
        <v>9.3000000000000007</v>
      </c>
      <c r="J28" s="89" t="s">
        <v>4</v>
      </c>
      <c r="K28" s="8">
        <f t="shared" si="0"/>
        <v>46.5</v>
      </c>
      <c r="L28" s="82" t="s">
        <v>72</v>
      </c>
      <c r="M28" s="84"/>
      <c r="N28" s="84"/>
      <c r="O28" s="84"/>
      <c r="P28" s="84"/>
    </row>
    <row r="29" spans="1:16" x14ac:dyDescent="0.15">
      <c r="I29" s="59"/>
      <c r="K29" s="8"/>
    </row>
    <row r="30" spans="1:16" x14ac:dyDescent="0.15">
      <c r="A30" s="30">
        <v>3</v>
      </c>
      <c r="B30" s="12" t="s">
        <v>31</v>
      </c>
      <c r="C30" s="13"/>
      <c r="D30" s="13"/>
      <c r="E30" s="13"/>
      <c r="F30" s="13"/>
      <c r="G30" s="13"/>
      <c r="H30" s="13"/>
      <c r="I30" s="13"/>
      <c r="J30" s="13"/>
      <c r="K30" s="15">
        <f>SUM(K31:K33)</f>
        <v>200</v>
      </c>
    </row>
    <row r="31" spans="1:16" ht="12.75" customHeight="1" x14ac:dyDescent="0.15">
      <c r="C31" s="27" t="s">
        <v>53</v>
      </c>
      <c r="D31" s="27"/>
      <c r="E31" s="27"/>
      <c r="F31" s="27">
        <v>1</v>
      </c>
      <c r="G31" s="27" t="s">
        <v>36</v>
      </c>
      <c r="H31" s="31" t="s">
        <v>2</v>
      </c>
      <c r="I31" s="28">
        <v>200</v>
      </c>
      <c r="J31" s="27"/>
      <c r="K31" s="8">
        <f>IF(D31="",F31*I31,D31*F31*I31)</f>
        <v>200</v>
      </c>
      <c r="L31" s="107" t="s">
        <v>56</v>
      </c>
      <c r="M31" s="107"/>
      <c r="N31" s="107"/>
      <c r="O31" s="107"/>
      <c r="P31" s="107"/>
    </row>
    <row r="32" spans="1:16" ht="12.75" customHeight="1" x14ac:dyDescent="0.15">
      <c r="C32" s="27"/>
      <c r="D32" s="27"/>
      <c r="E32" s="27"/>
      <c r="F32" s="27"/>
      <c r="G32" s="27"/>
      <c r="H32" s="31"/>
      <c r="I32" s="28"/>
      <c r="J32" s="27"/>
      <c r="K32" s="8">
        <f>IF(D32="",F32*I32,D32*F32*I32)</f>
        <v>0</v>
      </c>
      <c r="L32" s="66"/>
      <c r="M32" s="66"/>
      <c r="N32" s="66"/>
      <c r="O32" s="66"/>
      <c r="P32" s="66"/>
    </row>
    <row r="33" spans="1:16" x14ac:dyDescent="0.15">
      <c r="F33" s="31"/>
      <c r="G33" s="31"/>
      <c r="H33" s="31"/>
      <c r="I33" s="58"/>
      <c r="J33" s="31"/>
      <c r="K33" s="8"/>
    </row>
    <row r="34" spans="1:16" x14ac:dyDescent="0.15">
      <c r="A34" s="30">
        <v>4</v>
      </c>
      <c r="B34" s="12" t="s">
        <v>16</v>
      </c>
      <c r="C34" s="13"/>
      <c r="D34" s="13"/>
      <c r="E34" s="13"/>
      <c r="F34" s="13"/>
      <c r="G34" s="13"/>
      <c r="H34" s="13"/>
      <c r="I34" s="13"/>
      <c r="J34" s="13"/>
      <c r="K34" s="15">
        <f>SUM(K35:K40)</f>
        <v>8825</v>
      </c>
      <c r="L34" s="117" t="s">
        <v>113</v>
      </c>
      <c r="M34" s="118"/>
      <c r="N34" s="118"/>
      <c r="O34" s="118"/>
      <c r="P34" s="118"/>
    </row>
    <row r="35" spans="1:16" x14ac:dyDescent="0.15">
      <c r="C35" s="27" t="s">
        <v>25</v>
      </c>
      <c r="D35" s="27"/>
      <c r="E35" s="27"/>
      <c r="F35" s="26">
        <v>12</v>
      </c>
      <c r="G35" s="27" t="s">
        <v>10</v>
      </c>
      <c r="H35" t="s">
        <v>2</v>
      </c>
      <c r="I35" s="28">
        <v>275</v>
      </c>
      <c r="J35" s="40" t="s">
        <v>1</v>
      </c>
      <c r="K35" s="8">
        <f t="shared" ref="K35:K39" si="1">IF(D35="",F35*I35,D35*F35*I35)</f>
        <v>3300</v>
      </c>
      <c r="L35" s="119"/>
      <c r="M35" s="119"/>
      <c r="N35" s="119"/>
      <c r="O35" s="119"/>
      <c r="P35" s="119"/>
    </row>
    <row r="36" spans="1:16" x14ac:dyDescent="0.15">
      <c r="C36" s="27" t="s">
        <v>24</v>
      </c>
      <c r="D36" s="27">
        <v>12</v>
      </c>
      <c r="E36" s="27" t="s">
        <v>10</v>
      </c>
      <c r="F36" s="26">
        <v>1200</v>
      </c>
      <c r="G36" s="27" t="s">
        <v>26</v>
      </c>
      <c r="H36" t="s">
        <v>2</v>
      </c>
      <c r="I36" s="29">
        <v>0.17499999999999999</v>
      </c>
      <c r="J36" s="27" t="s">
        <v>5</v>
      </c>
      <c r="K36" s="8">
        <f t="shared" si="1"/>
        <v>2520</v>
      </c>
      <c r="L36" s="55"/>
      <c r="M36" s="55"/>
      <c r="N36" s="55"/>
      <c r="O36" s="55"/>
      <c r="P36" s="55"/>
    </row>
    <row r="37" spans="1:16" x14ac:dyDescent="0.15">
      <c r="C37" s="27" t="s">
        <v>59</v>
      </c>
      <c r="D37" s="27"/>
      <c r="E37" s="27"/>
      <c r="F37" s="26">
        <v>5</v>
      </c>
      <c r="G37" s="27" t="s">
        <v>10</v>
      </c>
      <c r="H37" t="s">
        <v>2</v>
      </c>
      <c r="I37" s="28">
        <v>275</v>
      </c>
      <c r="J37" s="40" t="s">
        <v>1</v>
      </c>
      <c r="K37" s="8">
        <f t="shared" si="1"/>
        <v>1375</v>
      </c>
      <c r="L37" s="107" t="s">
        <v>116</v>
      </c>
      <c r="M37" s="107"/>
      <c r="N37" s="107"/>
      <c r="O37" s="107"/>
      <c r="P37" s="107"/>
    </row>
    <row r="38" spans="1:16" x14ac:dyDescent="0.15">
      <c r="C38" s="27" t="s">
        <v>60</v>
      </c>
      <c r="D38" s="27">
        <v>5</v>
      </c>
      <c r="E38" s="27" t="s">
        <v>10</v>
      </c>
      <c r="F38" s="26">
        <v>600</v>
      </c>
      <c r="G38" s="27" t="s">
        <v>26</v>
      </c>
      <c r="H38" t="s">
        <v>2</v>
      </c>
      <c r="I38" s="29">
        <v>0.17499999999999999</v>
      </c>
      <c r="J38" s="27" t="s">
        <v>5</v>
      </c>
      <c r="K38" s="8">
        <f t="shared" si="1"/>
        <v>525</v>
      </c>
      <c r="L38" s="55"/>
      <c r="M38" s="55"/>
      <c r="N38" s="55"/>
      <c r="O38" s="55"/>
      <c r="P38" s="55"/>
    </row>
    <row r="39" spans="1:16" ht="12.5" customHeight="1" x14ac:dyDescent="0.15">
      <c r="C39" s="27" t="s">
        <v>51</v>
      </c>
      <c r="D39" s="27"/>
      <c r="E39" s="27"/>
      <c r="F39" s="27">
        <f>D36+D38</f>
        <v>17</v>
      </c>
      <c r="G39" s="27" t="s">
        <v>10</v>
      </c>
      <c r="H39" t="s">
        <v>2</v>
      </c>
      <c r="I39" s="28">
        <v>65</v>
      </c>
      <c r="J39" s="40" t="s">
        <v>1</v>
      </c>
      <c r="K39" s="8">
        <f t="shared" si="1"/>
        <v>1105</v>
      </c>
      <c r="L39" s="55"/>
      <c r="M39" s="55"/>
      <c r="N39" s="55"/>
      <c r="O39" s="55"/>
      <c r="P39" s="55"/>
    </row>
    <row r="40" spans="1:16" x14ac:dyDescent="0.15">
      <c r="I40" s="59"/>
      <c r="K40" s="8"/>
      <c r="L40" s="54"/>
      <c r="M40" s="55"/>
      <c r="N40" s="55"/>
      <c r="O40" s="55"/>
      <c r="P40" s="55"/>
    </row>
    <row r="41" spans="1:16" x14ac:dyDescent="0.15">
      <c r="A41" s="30">
        <v>5</v>
      </c>
      <c r="B41" s="12" t="s">
        <v>17</v>
      </c>
      <c r="C41" s="12"/>
      <c r="D41" s="12"/>
      <c r="E41" s="12"/>
      <c r="F41" s="12"/>
      <c r="G41" s="12"/>
      <c r="H41" s="12"/>
      <c r="I41" s="12"/>
      <c r="J41" s="12"/>
      <c r="K41" s="22">
        <f>K47+K53</f>
        <v>6400</v>
      </c>
      <c r="L41" s="55"/>
      <c r="M41" s="55"/>
      <c r="N41" s="55"/>
      <c r="O41" s="55"/>
      <c r="P41" s="55"/>
    </row>
    <row r="42" spans="1:16" ht="8" customHeight="1" x14ac:dyDescent="0.15">
      <c r="K42" s="3"/>
      <c r="L42" s="55"/>
      <c r="M42" s="55"/>
      <c r="N42" s="55"/>
      <c r="O42" s="55"/>
      <c r="P42" s="55"/>
    </row>
    <row r="43" spans="1:16" x14ac:dyDescent="0.15">
      <c r="B43" s="4" t="s">
        <v>69</v>
      </c>
      <c r="I43" s="59"/>
      <c r="K43" s="3"/>
      <c r="L43" s="55"/>
      <c r="M43" s="55"/>
      <c r="N43" s="55"/>
      <c r="O43" s="55"/>
      <c r="P43" s="55"/>
    </row>
    <row r="44" spans="1:16" x14ac:dyDescent="0.15">
      <c r="B44" s="4"/>
      <c r="C44" s="68" t="s">
        <v>61</v>
      </c>
      <c r="D44" s="27"/>
      <c r="E44" s="27"/>
      <c r="F44" s="27"/>
      <c r="G44" s="27"/>
      <c r="H44" t="s">
        <v>2</v>
      </c>
      <c r="I44" s="28"/>
      <c r="J44" s="27"/>
      <c r="K44" s="8">
        <f>IF(D44="",F44*I44,D44*F44*I44)</f>
        <v>0</v>
      </c>
      <c r="L44" s="55"/>
      <c r="M44" s="55"/>
      <c r="N44" s="55"/>
      <c r="O44" s="55"/>
      <c r="P44" s="55"/>
    </row>
    <row r="45" spans="1:16" ht="12.75" customHeight="1" x14ac:dyDescent="0.15">
      <c r="C45" s="27" t="s">
        <v>121</v>
      </c>
      <c r="D45" s="32"/>
      <c r="E45" s="32"/>
      <c r="F45" s="26"/>
      <c r="G45" s="27"/>
      <c r="H45" t="s">
        <v>2</v>
      </c>
      <c r="I45" s="28"/>
      <c r="J45" s="27"/>
      <c r="K45" s="8">
        <v>500</v>
      </c>
      <c r="L45" s="56"/>
      <c r="M45" s="56"/>
      <c r="N45" s="56"/>
      <c r="O45" s="56"/>
      <c r="P45" s="56"/>
    </row>
    <row r="46" spans="1:16" ht="12.75" customHeight="1" x14ac:dyDescent="0.15">
      <c r="C46" s="32" t="s">
        <v>122</v>
      </c>
      <c r="D46" s="32"/>
      <c r="E46" s="32"/>
      <c r="F46" s="26"/>
      <c r="G46" s="27"/>
      <c r="H46" t="s">
        <v>2</v>
      </c>
      <c r="I46" s="28"/>
      <c r="J46" s="27"/>
      <c r="K46" s="8">
        <v>600</v>
      </c>
      <c r="L46" s="56"/>
      <c r="M46" s="56"/>
      <c r="N46" s="56"/>
      <c r="O46" s="56"/>
      <c r="P46" s="56"/>
    </row>
    <row r="47" spans="1:16" x14ac:dyDescent="0.15">
      <c r="F47" s="4"/>
      <c r="G47" s="9" t="s">
        <v>18</v>
      </c>
      <c r="H47" s="9"/>
      <c r="I47" s="60"/>
      <c r="J47" s="4"/>
      <c r="K47" s="18">
        <f>SUM(K44:K46)</f>
        <v>1100</v>
      </c>
      <c r="L47" s="54"/>
      <c r="M47" s="55"/>
      <c r="N47" s="55"/>
      <c r="O47" s="55"/>
      <c r="P47" s="55"/>
    </row>
    <row r="48" spans="1:16" ht="8" customHeight="1" x14ac:dyDescent="0.15">
      <c r="I48" s="59"/>
      <c r="K48" s="3"/>
      <c r="L48" s="55"/>
      <c r="M48" s="55"/>
      <c r="N48" s="55"/>
      <c r="O48" s="55"/>
      <c r="P48" s="55"/>
    </row>
    <row r="49" spans="1:16" x14ac:dyDescent="0.15">
      <c r="B49" s="4" t="s">
        <v>68</v>
      </c>
      <c r="I49" s="59"/>
      <c r="K49" s="3"/>
      <c r="L49" s="55"/>
      <c r="M49" s="55"/>
      <c r="N49" s="55"/>
      <c r="O49" s="55"/>
      <c r="P49" s="55"/>
    </row>
    <row r="50" spans="1:16" x14ac:dyDescent="0.15">
      <c r="C50" s="68" t="s">
        <v>70</v>
      </c>
      <c r="D50" s="27"/>
      <c r="E50" s="27"/>
      <c r="F50" s="27"/>
      <c r="G50" s="27"/>
      <c r="H50" t="s">
        <v>2</v>
      </c>
      <c r="I50" s="28"/>
      <c r="J50" s="27"/>
      <c r="K50" s="8">
        <f>IF(D50="",F50*I50,D50*F50*I50)</f>
        <v>0</v>
      </c>
      <c r="L50" s="55"/>
      <c r="M50" s="55"/>
      <c r="N50" s="55"/>
      <c r="O50" s="55"/>
      <c r="P50" s="55"/>
    </row>
    <row r="51" spans="1:16" ht="12.75" customHeight="1" x14ac:dyDescent="0.15">
      <c r="C51" s="27" t="s">
        <v>123</v>
      </c>
      <c r="D51" s="27"/>
      <c r="E51" s="27"/>
      <c r="F51" s="27"/>
      <c r="G51" s="27"/>
      <c r="H51" t="s">
        <v>2</v>
      </c>
      <c r="I51" s="28"/>
      <c r="J51" s="27"/>
      <c r="K51" s="8">
        <v>2300</v>
      </c>
      <c r="L51" s="55"/>
      <c r="M51" s="55"/>
      <c r="N51" s="55"/>
      <c r="O51" s="55"/>
      <c r="P51" s="55"/>
    </row>
    <row r="52" spans="1:16" ht="12.75" customHeight="1" x14ac:dyDescent="0.15">
      <c r="C52" s="27" t="s">
        <v>124</v>
      </c>
      <c r="D52" s="27"/>
      <c r="E52" s="27"/>
      <c r="F52" s="27">
        <v>100</v>
      </c>
      <c r="G52" s="27" t="s">
        <v>90</v>
      </c>
      <c r="H52" t="s">
        <v>2</v>
      </c>
      <c r="I52" s="28">
        <v>30</v>
      </c>
      <c r="J52" s="27"/>
      <c r="K52" s="8">
        <f>IF(D52="",F52*I52,D52*F52*I52)</f>
        <v>3000</v>
      </c>
      <c r="L52" s="56"/>
      <c r="M52" s="56"/>
      <c r="N52" s="56"/>
      <c r="O52" s="56"/>
      <c r="P52" s="56"/>
    </row>
    <row r="53" spans="1:16" x14ac:dyDescent="0.15">
      <c r="C53" s="9"/>
      <c r="D53" s="9"/>
      <c r="E53" s="9"/>
      <c r="F53" s="17"/>
      <c r="G53" s="9" t="s">
        <v>19</v>
      </c>
      <c r="H53" s="9"/>
      <c r="I53" s="60"/>
      <c r="J53" s="4"/>
      <c r="K53" s="18">
        <f>SUM(K50:K52)</f>
        <v>5300</v>
      </c>
      <c r="L53" s="54"/>
      <c r="M53" s="55"/>
      <c r="N53" s="55"/>
      <c r="O53" s="55"/>
      <c r="P53" s="55"/>
    </row>
    <row r="54" spans="1:16" x14ac:dyDescent="0.15">
      <c r="C54" s="9"/>
      <c r="D54" s="9"/>
      <c r="E54" s="9"/>
      <c r="F54" s="17"/>
      <c r="G54" s="9"/>
      <c r="H54" s="9"/>
      <c r="I54" s="4"/>
      <c r="J54" s="4"/>
      <c r="K54" s="16"/>
      <c r="L54" s="55"/>
      <c r="M54" s="55"/>
      <c r="N54" s="55"/>
      <c r="O54" s="55"/>
      <c r="P54" s="55"/>
    </row>
    <row r="55" spans="1:16" x14ac:dyDescent="0.15">
      <c r="A55" s="30">
        <v>6</v>
      </c>
      <c r="B55" s="12" t="s">
        <v>20</v>
      </c>
      <c r="C55" s="13"/>
      <c r="D55" s="13"/>
      <c r="E55" s="13"/>
      <c r="F55" s="13"/>
      <c r="G55" s="13"/>
      <c r="H55" s="13"/>
      <c r="I55" s="13"/>
      <c r="J55" s="13"/>
      <c r="K55" s="15">
        <f>SUM(K56:K65)</f>
        <v>7915</v>
      </c>
      <c r="L55" s="55"/>
      <c r="M55" s="55"/>
      <c r="N55" s="55"/>
      <c r="O55" s="55"/>
      <c r="P55" s="55"/>
    </row>
    <row r="56" spans="1:16" x14ac:dyDescent="0.15">
      <c r="C56" s="27" t="s">
        <v>62</v>
      </c>
      <c r="D56" s="27"/>
      <c r="E56" s="27"/>
      <c r="F56" s="26">
        <v>12</v>
      </c>
      <c r="G56" s="27" t="s">
        <v>10</v>
      </c>
      <c r="H56" t="s">
        <v>2</v>
      </c>
      <c r="I56" s="28">
        <v>250</v>
      </c>
      <c r="J56" s="27" t="s">
        <v>1</v>
      </c>
      <c r="K56" s="8">
        <f t="shared" ref="K56:K64" si="2">IF(D56="",F56*I56,D56*F56*I56)</f>
        <v>3000</v>
      </c>
      <c r="L56" s="55"/>
      <c r="M56" s="55"/>
      <c r="N56" s="55"/>
      <c r="O56" s="55"/>
      <c r="P56" s="55"/>
    </row>
    <row r="57" spans="1:16" x14ac:dyDescent="0.15">
      <c r="C57" s="27" t="s">
        <v>63</v>
      </c>
      <c r="D57" s="27"/>
      <c r="E57" s="27"/>
      <c r="F57" s="26">
        <v>12</v>
      </c>
      <c r="G57" s="27" t="s">
        <v>10</v>
      </c>
      <c r="H57" t="s">
        <v>2</v>
      </c>
      <c r="I57" s="28">
        <v>150</v>
      </c>
      <c r="J57" s="27" t="s">
        <v>1</v>
      </c>
      <c r="K57" s="8">
        <f t="shared" si="2"/>
        <v>1800</v>
      </c>
      <c r="L57" s="55"/>
      <c r="M57" s="55"/>
      <c r="N57" s="55"/>
      <c r="O57" s="55"/>
      <c r="P57" s="55"/>
    </row>
    <row r="58" spans="1:16" x14ac:dyDescent="0.15">
      <c r="C58" s="27" t="s">
        <v>39</v>
      </c>
      <c r="D58" s="27">
        <v>2</v>
      </c>
      <c r="E58" s="27" t="s">
        <v>38</v>
      </c>
      <c r="F58" s="26">
        <v>12</v>
      </c>
      <c r="G58" s="27" t="s">
        <v>10</v>
      </c>
      <c r="H58" t="s">
        <v>2</v>
      </c>
      <c r="I58" s="28">
        <v>35</v>
      </c>
      <c r="J58" s="27" t="s">
        <v>1</v>
      </c>
      <c r="K58" s="8">
        <f t="shared" si="2"/>
        <v>840</v>
      </c>
      <c r="L58" s="55"/>
      <c r="M58" s="55"/>
      <c r="N58" s="55"/>
      <c r="O58" s="55"/>
      <c r="P58" s="55"/>
    </row>
    <row r="59" spans="1:16" ht="12.75" customHeight="1" x14ac:dyDescent="0.15">
      <c r="C59" s="27" t="s">
        <v>125</v>
      </c>
      <c r="D59" s="27"/>
      <c r="E59" s="27"/>
      <c r="F59" s="86">
        <f>F8</f>
        <v>1</v>
      </c>
      <c r="G59" s="27" t="s">
        <v>10</v>
      </c>
      <c r="H59" t="s">
        <v>2</v>
      </c>
      <c r="I59" s="28">
        <v>40</v>
      </c>
      <c r="J59" s="27" t="s">
        <v>1</v>
      </c>
      <c r="K59" s="8">
        <f t="shared" ref="K59" si="3">IF(D59="",F59*I59,D59*F59*I59)</f>
        <v>40</v>
      </c>
      <c r="L59" s="108" t="s">
        <v>128</v>
      </c>
      <c r="M59" s="108"/>
      <c r="N59" s="108"/>
      <c r="O59" s="108"/>
      <c r="P59" s="108"/>
    </row>
    <row r="60" spans="1:16" ht="12.75" customHeight="1" x14ac:dyDescent="0.15">
      <c r="C60" s="27" t="s">
        <v>126</v>
      </c>
      <c r="D60" s="27"/>
      <c r="E60" s="27"/>
      <c r="F60" s="85">
        <f>F9</f>
        <v>10.5</v>
      </c>
      <c r="G60" s="27" t="s">
        <v>10</v>
      </c>
      <c r="H60" t="s">
        <v>2</v>
      </c>
      <c r="I60" s="28">
        <v>40</v>
      </c>
      <c r="J60" s="27" t="s">
        <v>1</v>
      </c>
      <c r="K60" s="8">
        <f t="shared" si="2"/>
        <v>420</v>
      </c>
      <c r="L60" s="109"/>
      <c r="M60" s="109"/>
      <c r="N60" s="109"/>
      <c r="O60" s="109"/>
      <c r="P60" s="109"/>
    </row>
    <row r="61" spans="1:16" ht="12.75" customHeight="1" x14ac:dyDescent="0.15">
      <c r="C61" s="27" t="s">
        <v>66</v>
      </c>
      <c r="D61" s="27"/>
      <c r="E61" s="27"/>
      <c r="F61" s="85">
        <f>F10</f>
        <v>4</v>
      </c>
      <c r="G61" s="27" t="s">
        <v>10</v>
      </c>
      <c r="H61" t="s">
        <v>2</v>
      </c>
      <c r="I61" s="28">
        <v>40</v>
      </c>
      <c r="J61" s="27" t="s">
        <v>1</v>
      </c>
      <c r="K61" s="8">
        <f t="shared" si="2"/>
        <v>160</v>
      </c>
      <c r="L61" s="109"/>
      <c r="M61" s="109"/>
      <c r="N61" s="109"/>
      <c r="O61" s="109"/>
      <c r="P61" s="109"/>
    </row>
    <row r="62" spans="1:16" ht="12.75" customHeight="1" x14ac:dyDescent="0.15">
      <c r="C62" s="89" t="s">
        <v>127</v>
      </c>
      <c r="D62" s="27"/>
      <c r="E62" s="27"/>
      <c r="F62" s="85">
        <f>SUM(F8:F9)</f>
        <v>11.5</v>
      </c>
      <c r="G62" s="27" t="s">
        <v>10</v>
      </c>
      <c r="H62" t="s">
        <v>2</v>
      </c>
      <c r="I62" s="28">
        <v>50</v>
      </c>
      <c r="J62" s="27" t="s">
        <v>1</v>
      </c>
      <c r="K62" s="8">
        <f t="shared" si="2"/>
        <v>575</v>
      </c>
      <c r="L62" s="110"/>
      <c r="M62" s="110"/>
      <c r="N62" s="110"/>
      <c r="O62" s="110"/>
      <c r="P62" s="110"/>
    </row>
    <row r="63" spans="1:16" ht="12.75" customHeight="1" x14ac:dyDescent="0.15">
      <c r="C63" s="27" t="s">
        <v>64</v>
      </c>
      <c r="D63" s="27"/>
      <c r="E63" s="27"/>
      <c r="F63" s="27">
        <v>12</v>
      </c>
      <c r="G63" s="27" t="s">
        <v>10</v>
      </c>
      <c r="H63" t="s">
        <v>2</v>
      </c>
      <c r="I63" s="28">
        <v>60</v>
      </c>
      <c r="J63" s="27" t="s">
        <v>1</v>
      </c>
      <c r="K63" s="8">
        <f t="shared" si="2"/>
        <v>720</v>
      </c>
      <c r="L63" s="56"/>
      <c r="M63" s="56"/>
      <c r="N63" s="56"/>
      <c r="O63" s="56"/>
      <c r="P63" s="56"/>
    </row>
    <row r="64" spans="1:16" ht="12.75" customHeight="1" x14ac:dyDescent="0.15">
      <c r="C64" s="27" t="s">
        <v>65</v>
      </c>
      <c r="D64" s="27"/>
      <c r="E64" s="27"/>
      <c r="F64" s="27">
        <v>12</v>
      </c>
      <c r="G64" s="27" t="s">
        <v>10</v>
      </c>
      <c r="H64" t="s">
        <v>2</v>
      </c>
      <c r="I64" s="28">
        <v>30</v>
      </c>
      <c r="J64" s="27" t="s">
        <v>1</v>
      </c>
      <c r="K64" s="8">
        <f t="shared" si="2"/>
        <v>360</v>
      </c>
      <c r="L64" s="54"/>
      <c r="M64" s="55"/>
      <c r="N64" s="55"/>
      <c r="O64" s="55"/>
      <c r="P64" s="55"/>
    </row>
    <row r="65" spans="1:20" x14ac:dyDescent="0.15">
      <c r="C65" s="9"/>
      <c r="D65" s="9"/>
      <c r="E65" s="9"/>
      <c r="F65" s="17"/>
      <c r="G65" s="9"/>
      <c r="H65" s="9"/>
      <c r="I65" s="60"/>
      <c r="J65" s="4"/>
      <c r="K65" s="16"/>
      <c r="L65" s="55"/>
      <c r="M65" s="55"/>
      <c r="N65" s="55"/>
      <c r="O65" s="55"/>
      <c r="P65" s="55"/>
    </row>
    <row r="66" spans="1:20" x14ac:dyDescent="0.15">
      <c r="A66" s="30">
        <v>7</v>
      </c>
      <c r="B66" s="12" t="s">
        <v>23</v>
      </c>
      <c r="C66" s="12"/>
      <c r="D66" s="12"/>
      <c r="E66" s="53">
        <v>0.25</v>
      </c>
      <c r="F66" s="62"/>
      <c r="G66" s="63"/>
      <c r="H66" s="64" t="s">
        <v>67</v>
      </c>
      <c r="I66" s="120">
        <f>K7+K22+K30+K34+K41+K55</f>
        <v>80602.451000000001</v>
      </c>
      <c r="J66" s="121"/>
      <c r="K66" s="15">
        <f>E66*I66</f>
        <v>20150.61275</v>
      </c>
      <c r="L66" s="111" t="s">
        <v>106</v>
      </c>
      <c r="M66" s="111"/>
      <c r="N66" s="111"/>
      <c r="O66" s="111"/>
      <c r="P66" s="111"/>
      <c r="Q66" s="23"/>
      <c r="R66" s="23"/>
      <c r="S66" s="23"/>
      <c r="T66" s="23"/>
    </row>
    <row r="67" spans="1:20" x14ac:dyDescent="0.15">
      <c r="C67" s="9"/>
      <c r="D67" s="9"/>
      <c r="E67" s="9"/>
      <c r="F67" s="17"/>
      <c r="G67" s="9"/>
      <c r="H67" s="9"/>
      <c r="I67" s="4"/>
      <c r="J67" s="4"/>
      <c r="K67" s="16"/>
      <c r="L67" s="112"/>
      <c r="M67" s="112"/>
      <c r="N67" s="112"/>
      <c r="O67" s="112"/>
      <c r="P67" s="112"/>
    </row>
    <row r="68" spans="1:20" x14ac:dyDescent="0.15">
      <c r="C68" s="9"/>
      <c r="D68" s="9"/>
      <c r="E68" s="9"/>
      <c r="F68" s="17"/>
      <c r="G68" s="9"/>
      <c r="H68" s="9"/>
      <c r="I68" s="60"/>
      <c r="J68" s="4"/>
      <c r="K68" s="16"/>
    </row>
    <row r="69" spans="1:20" x14ac:dyDescent="0.15">
      <c r="A69" s="30">
        <v>8</v>
      </c>
      <c r="B69" s="12" t="s">
        <v>21</v>
      </c>
      <c r="C69" s="13"/>
      <c r="D69" s="13"/>
      <c r="E69" s="13"/>
      <c r="F69" s="13"/>
      <c r="G69" s="13"/>
      <c r="H69" s="13"/>
      <c r="I69" s="13"/>
      <c r="J69" s="13"/>
      <c r="K69" s="15">
        <f>SUM(K70:K72)</f>
        <v>7600</v>
      </c>
    </row>
    <row r="70" spans="1:20" x14ac:dyDescent="0.15">
      <c r="C70" s="97" t="s">
        <v>129</v>
      </c>
      <c r="D70" s="42"/>
      <c r="E70" s="42"/>
      <c r="F70" s="98">
        <v>1</v>
      </c>
      <c r="G70" s="46" t="s">
        <v>90</v>
      </c>
      <c r="H70" s="96" t="s">
        <v>2</v>
      </c>
      <c r="I70" s="28">
        <v>7600</v>
      </c>
      <c r="J70" s="99" t="s">
        <v>137</v>
      </c>
      <c r="K70" s="8">
        <f>F70*I70</f>
        <v>7600</v>
      </c>
      <c r="L70" s="128" t="s">
        <v>37</v>
      </c>
      <c r="M70" s="128"/>
      <c r="N70" s="128"/>
      <c r="O70" s="128"/>
      <c r="P70" s="128"/>
    </row>
    <row r="71" spans="1:20" x14ac:dyDescent="0.15">
      <c r="C71" s="57" t="s">
        <v>138</v>
      </c>
      <c r="D71" s="42"/>
      <c r="E71" s="42"/>
      <c r="F71" s="43"/>
      <c r="G71" s="42"/>
      <c r="H71" t="s">
        <v>2</v>
      </c>
      <c r="I71" s="28"/>
      <c r="J71" s="44"/>
      <c r="K71" s="8">
        <f>F71*I71</f>
        <v>0</v>
      </c>
    </row>
    <row r="72" spans="1:20" x14ac:dyDescent="0.15">
      <c r="C72" s="9"/>
      <c r="D72" s="9"/>
      <c r="E72" s="9"/>
      <c r="F72" s="17"/>
      <c r="G72" s="9"/>
      <c r="H72" s="9"/>
      <c r="I72" s="60"/>
      <c r="J72" s="4"/>
      <c r="K72" s="16"/>
      <c r="L72" s="55"/>
      <c r="M72" s="55"/>
      <c r="N72" s="55"/>
      <c r="O72" s="55"/>
      <c r="P72" s="55"/>
    </row>
    <row r="73" spans="1:20" ht="12.75" customHeight="1" x14ac:dyDescent="0.15">
      <c r="A73" s="30">
        <v>9</v>
      </c>
      <c r="B73" s="12" t="s">
        <v>22</v>
      </c>
      <c r="C73" s="13"/>
      <c r="D73" s="13"/>
      <c r="E73" s="13"/>
      <c r="F73" s="13"/>
      <c r="G73" s="13"/>
      <c r="H73" s="13"/>
      <c r="I73" s="13"/>
      <c r="J73" s="13"/>
      <c r="K73" s="15">
        <f>SUM(K74:K77)</f>
        <v>38564.871900000006</v>
      </c>
      <c r="L73" s="107" t="s">
        <v>107</v>
      </c>
      <c r="M73" s="107"/>
      <c r="N73" s="107"/>
      <c r="O73" s="107"/>
      <c r="P73" s="107"/>
    </row>
    <row r="74" spans="1:20" ht="12.75" customHeight="1" x14ac:dyDescent="0.15">
      <c r="C74" s="57" t="s">
        <v>109</v>
      </c>
      <c r="D74" s="42"/>
      <c r="E74" s="42"/>
      <c r="F74" s="43"/>
      <c r="G74" s="42"/>
      <c r="H74" t="s">
        <v>2</v>
      </c>
      <c r="I74" s="28"/>
      <c r="J74" s="44"/>
      <c r="K74" s="8">
        <f>'Subcontract Details'!K57</f>
        <v>38564.871900000006</v>
      </c>
      <c r="L74" s="108" t="s">
        <v>108</v>
      </c>
      <c r="M74" s="108"/>
      <c r="N74" s="108"/>
      <c r="O74" s="108"/>
      <c r="P74" s="108"/>
    </row>
    <row r="75" spans="1:20" x14ac:dyDescent="0.15">
      <c r="C75" s="57" t="s">
        <v>109</v>
      </c>
      <c r="D75" s="42"/>
      <c r="E75" s="42"/>
      <c r="F75" s="43"/>
      <c r="G75" s="42"/>
      <c r="H75" t="s">
        <v>2</v>
      </c>
      <c r="I75" s="28"/>
      <c r="J75" s="44"/>
      <c r="K75" s="8">
        <f>F75*I75</f>
        <v>0</v>
      </c>
      <c r="L75" s="109"/>
      <c r="M75" s="109"/>
      <c r="N75" s="109"/>
      <c r="O75" s="109"/>
      <c r="P75" s="109"/>
    </row>
    <row r="76" spans="1:20" x14ac:dyDescent="0.15">
      <c r="C76" s="57" t="s">
        <v>109</v>
      </c>
      <c r="D76" s="42"/>
      <c r="E76" s="42"/>
      <c r="F76" s="43"/>
      <c r="G76" s="42"/>
      <c r="H76" t="s">
        <v>2</v>
      </c>
      <c r="I76" s="28"/>
      <c r="J76" s="44"/>
      <c r="K76" s="8">
        <f>F76*I76</f>
        <v>0</v>
      </c>
      <c r="L76" s="110"/>
      <c r="M76" s="110"/>
      <c r="N76" s="110"/>
      <c r="O76" s="110"/>
      <c r="P76" s="110"/>
    </row>
    <row r="77" spans="1:20" x14ac:dyDescent="0.15">
      <c r="C77" s="61"/>
      <c r="D77" s="9"/>
      <c r="E77" s="9"/>
      <c r="F77" s="17"/>
      <c r="G77" s="9"/>
      <c r="H77" s="9"/>
      <c r="I77" s="60"/>
      <c r="J77" s="4"/>
      <c r="K77" s="16"/>
      <c r="L77" s="55"/>
      <c r="M77" s="55"/>
      <c r="N77" s="55"/>
      <c r="O77" s="55"/>
      <c r="P77" s="55"/>
    </row>
    <row r="78" spans="1:20" s="47" customFormat="1" ht="18" customHeight="1" x14ac:dyDescent="0.2">
      <c r="A78" s="51"/>
      <c r="B78" s="51" t="s">
        <v>30</v>
      </c>
      <c r="C78" s="51"/>
      <c r="D78" s="51"/>
      <c r="E78" s="51"/>
      <c r="F78" s="51"/>
      <c r="G78" s="51"/>
      <c r="H78" s="51"/>
      <c r="I78" s="51"/>
      <c r="J78" s="51"/>
      <c r="K78" s="52">
        <f>SUM(K66,K73,K69,K55,K41,K34,K30,K22,K7)</f>
        <v>146917.93565</v>
      </c>
      <c r="L78" s="113" t="s">
        <v>114</v>
      </c>
      <c r="M78" s="113"/>
      <c r="N78" s="113"/>
      <c r="O78" s="113"/>
      <c r="P78" s="113"/>
      <c r="Q78" s="48"/>
      <c r="R78" s="49"/>
      <c r="S78" s="48"/>
      <c r="T78" s="48"/>
    </row>
    <row r="79" spans="1:20" x14ac:dyDescent="0.15">
      <c r="L79" s="114"/>
      <c r="M79" s="114"/>
      <c r="N79" s="114"/>
      <c r="O79" s="114"/>
      <c r="P79" s="114"/>
      <c r="Q79" s="23"/>
      <c r="R79" s="23"/>
      <c r="S79" s="23"/>
      <c r="T79" s="23"/>
    </row>
    <row r="80" spans="1:20" x14ac:dyDescent="0.15">
      <c r="L80" s="115"/>
      <c r="M80" s="115"/>
      <c r="N80" s="115"/>
      <c r="O80" s="115"/>
      <c r="P80" s="115"/>
      <c r="Q80" s="23"/>
      <c r="R80" s="23"/>
      <c r="S80" s="23"/>
      <c r="T80" s="23"/>
    </row>
    <row r="81" spans="12:20" x14ac:dyDescent="0.15">
      <c r="M81" s="23"/>
      <c r="N81" s="23"/>
      <c r="O81" s="23"/>
      <c r="P81" s="23"/>
      <c r="Q81" s="23"/>
      <c r="R81" s="23"/>
      <c r="S81" s="23"/>
      <c r="T81" s="23"/>
    </row>
    <row r="82" spans="12:20" ht="27.75" customHeight="1" x14ac:dyDescent="0.15">
      <c r="L82" s="107" t="s">
        <v>139</v>
      </c>
      <c r="M82" s="107"/>
      <c r="N82" s="107"/>
      <c r="O82" s="107"/>
      <c r="P82" s="107"/>
      <c r="Q82" s="23"/>
      <c r="R82" s="23"/>
      <c r="S82" s="23"/>
      <c r="T82" s="23"/>
    </row>
  </sheetData>
  <mergeCells count="20">
    <mergeCell ref="L82:P82"/>
    <mergeCell ref="L9:P10"/>
    <mergeCell ref="L78:P80"/>
    <mergeCell ref="I6:J6"/>
    <mergeCell ref="L34:P35"/>
    <mergeCell ref="I66:J66"/>
    <mergeCell ref="L16:P19"/>
    <mergeCell ref="L6:P7"/>
    <mergeCell ref="L66:P67"/>
    <mergeCell ref="L22:P22"/>
    <mergeCell ref="L37:P37"/>
    <mergeCell ref="L70:P70"/>
    <mergeCell ref="L27:P27"/>
    <mergeCell ref="L74:P76"/>
    <mergeCell ref="L73:P73"/>
    <mergeCell ref="L1:P1"/>
    <mergeCell ref="L24:P24"/>
    <mergeCell ref="L2:P4"/>
    <mergeCell ref="L31:P31"/>
    <mergeCell ref="L59:P62"/>
  </mergeCells>
  <phoneticPr fontId="0" type="noConversion"/>
  <hyperlinks>
    <hyperlink ref="L28" r:id="rId1" xr:uid="{00000000-0004-0000-0000-000000000000}"/>
    <hyperlink ref="L25" r:id="rId2" xr:uid="{00000000-0004-0000-0000-000001000000}"/>
  </hyperlinks>
  <pageMargins left="0.43" right="0.38" top="0.5" bottom="0.5" header="0.5" footer="0.5"/>
  <pageSetup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57"/>
  <sheetViews>
    <sheetView workbookViewId="0">
      <pane ySplit="8" topLeftCell="A9" activePane="bottomLeft" state="frozen"/>
      <selection pane="bottomLeft" sqref="A1:K1"/>
    </sheetView>
  </sheetViews>
  <sheetFormatPr baseColWidth="10" defaultColWidth="8.83203125" defaultRowHeight="13" x14ac:dyDescent="0.15"/>
  <cols>
    <col min="1" max="1" width="2.5" customWidth="1"/>
    <col min="2" max="2" width="2.1640625" customWidth="1"/>
    <col min="3" max="3" width="37.6640625" customWidth="1"/>
    <col min="4" max="4" width="5" customWidth="1"/>
    <col min="5" max="5" width="7.5" customWidth="1"/>
    <col min="6" max="6" width="6" customWidth="1"/>
    <col min="7" max="7" width="7.33203125" customWidth="1"/>
    <col min="8" max="8" width="2.83203125" customWidth="1"/>
    <col min="9" max="9" width="7.33203125" customWidth="1"/>
    <col min="10" max="10" width="4.6640625" customWidth="1"/>
    <col min="11" max="11" width="13.33203125" customWidth="1"/>
    <col min="12" max="16" width="11.5" customWidth="1"/>
  </cols>
  <sheetData>
    <row r="1" spans="1:16" ht="78" customHeight="1" x14ac:dyDescent="0.15">
      <c r="A1" s="129" t="s">
        <v>131</v>
      </c>
      <c r="B1" s="129"/>
      <c r="C1" s="129"/>
      <c r="D1" s="129"/>
      <c r="E1" s="129"/>
      <c r="F1" s="129"/>
      <c r="G1" s="129"/>
      <c r="H1" s="129"/>
      <c r="I1" s="129"/>
      <c r="J1" s="129"/>
      <c r="K1" s="129"/>
      <c r="L1" s="101" t="s">
        <v>42</v>
      </c>
      <c r="M1" s="101"/>
      <c r="N1" s="101"/>
      <c r="O1" s="101"/>
      <c r="P1" s="101"/>
    </row>
    <row r="2" spans="1:16" s="95" customFormat="1" ht="18" x14ac:dyDescent="0.2">
      <c r="A2" s="93" t="s">
        <v>40</v>
      </c>
      <c r="B2" s="90"/>
      <c r="C2" s="91"/>
      <c r="D2" s="91"/>
      <c r="E2" s="91"/>
      <c r="F2" s="91"/>
      <c r="G2" s="91"/>
      <c r="H2" s="91"/>
      <c r="I2" s="91"/>
      <c r="J2" s="91"/>
      <c r="K2" s="92"/>
      <c r="L2" s="87"/>
      <c r="M2" s="94"/>
      <c r="N2" s="94"/>
      <c r="O2" s="94"/>
      <c r="P2" s="94"/>
    </row>
    <row r="3" spans="1:16" s="88" customFormat="1" ht="18" x14ac:dyDescent="0.2">
      <c r="A3" s="93" t="s">
        <v>130</v>
      </c>
      <c r="B3" s="90"/>
      <c r="C3" s="91"/>
      <c r="D3" s="91"/>
      <c r="E3" s="91"/>
      <c r="F3" s="91"/>
      <c r="G3" s="91"/>
      <c r="H3" s="91"/>
      <c r="I3" s="91"/>
      <c r="J3" s="91"/>
      <c r="K3" s="92"/>
      <c r="L3" s="87"/>
      <c r="M3" s="94"/>
      <c r="N3" s="94"/>
      <c r="O3" s="94"/>
      <c r="P3" s="94"/>
    </row>
    <row r="4" spans="1:16" ht="18" x14ac:dyDescent="0.2">
      <c r="A4" s="130" t="s">
        <v>73</v>
      </c>
      <c r="B4" s="130"/>
      <c r="C4" s="130"/>
      <c r="D4" s="130"/>
      <c r="E4" s="130"/>
      <c r="F4" s="130"/>
      <c r="G4" s="130"/>
      <c r="H4" s="130"/>
      <c r="I4" s="130"/>
      <c r="J4" s="130"/>
      <c r="K4" s="130"/>
      <c r="L4" s="138" t="s">
        <v>35</v>
      </c>
      <c r="M4" s="138"/>
      <c r="N4" s="138"/>
      <c r="O4" s="138"/>
      <c r="P4" s="138"/>
    </row>
    <row r="5" spans="1:16" x14ac:dyDescent="0.15">
      <c r="A5" s="135" t="str">
        <f>Budget!A2</f>
        <v>Project/Contract Name # YYYY-xxx-xx</v>
      </c>
      <c r="B5" s="135"/>
      <c r="C5" s="135"/>
      <c r="D5" s="135"/>
      <c r="E5" s="135"/>
      <c r="F5" s="135"/>
      <c r="G5" s="135"/>
      <c r="H5" s="135"/>
      <c r="I5" s="135"/>
      <c r="J5" s="135"/>
      <c r="K5" s="135"/>
      <c r="L5" s="138"/>
      <c r="M5" s="138"/>
      <c r="N5" s="138"/>
      <c r="O5" s="138"/>
      <c r="P5" s="138"/>
    </row>
    <row r="6" spans="1:16" ht="12.75" customHeight="1" x14ac:dyDescent="0.15">
      <c r="A6" s="135" t="str">
        <f>Budget!A3</f>
        <v>Contract Period</v>
      </c>
      <c r="B6" s="135"/>
      <c r="C6" s="135"/>
      <c r="D6" s="135"/>
      <c r="E6" s="135"/>
      <c r="F6" s="135"/>
      <c r="G6" s="135"/>
      <c r="H6" s="135"/>
      <c r="I6" s="135"/>
      <c r="J6" s="135"/>
      <c r="K6" s="135"/>
      <c r="L6" s="138"/>
      <c r="M6" s="138"/>
      <c r="N6" s="138"/>
      <c r="O6" s="138"/>
      <c r="P6" s="138"/>
    </row>
    <row r="7" spans="1:16" x14ac:dyDescent="0.15">
      <c r="A7" s="135" t="str">
        <f>Budget!A4</f>
        <v>CR-xxxxxx; Master Contract yyyyy Release xxx</v>
      </c>
      <c r="B7" s="135"/>
      <c r="C7" s="135"/>
      <c r="D7" s="135"/>
      <c r="E7" s="135"/>
      <c r="F7" s="135"/>
      <c r="G7" s="135"/>
      <c r="H7" s="135"/>
      <c r="I7" s="135"/>
      <c r="J7" s="135"/>
      <c r="K7" s="135"/>
      <c r="L7" s="139"/>
      <c r="M7" s="139"/>
      <c r="N7" s="139"/>
      <c r="O7" s="139"/>
      <c r="P7" s="139"/>
    </row>
    <row r="9" spans="1:16" ht="12.75" customHeight="1" x14ac:dyDescent="0.15">
      <c r="B9" s="1"/>
      <c r="C9" s="1"/>
      <c r="D9" s="50" t="s">
        <v>28</v>
      </c>
      <c r="E9" s="1"/>
      <c r="F9" s="50" t="s">
        <v>27</v>
      </c>
      <c r="G9" s="10"/>
      <c r="H9" s="10"/>
      <c r="I9" s="116" t="s">
        <v>6</v>
      </c>
      <c r="J9" s="116"/>
      <c r="K9" s="11" t="s">
        <v>0</v>
      </c>
      <c r="L9" s="126" t="s">
        <v>34</v>
      </c>
      <c r="M9" s="126"/>
      <c r="N9" s="126"/>
      <c r="O9" s="126"/>
      <c r="P9" s="126"/>
    </row>
    <row r="10" spans="1:16" x14ac:dyDescent="0.15">
      <c r="A10" s="12">
        <v>1</v>
      </c>
      <c r="B10" s="12" t="s">
        <v>7</v>
      </c>
      <c r="C10" s="13"/>
      <c r="D10" s="13"/>
      <c r="E10" s="13"/>
      <c r="F10" s="14"/>
      <c r="G10" s="13"/>
      <c r="H10" s="13"/>
      <c r="I10" s="13"/>
      <c r="J10" s="13"/>
      <c r="K10" s="15">
        <f>SUM(K11:K17)</f>
        <v>12935</v>
      </c>
      <c r="L10" s="127"/>
      <c r="M10" s="127"/>
      <c r="N10" s="127"/>
      <c r="O10" s="127"/>
      <c r="P10" s="127"/>
    </row>
    <row r="11" spans="1:16" x14ac:dyDescent="0.15">
      <c r="C11" s="32" t="s">
        <v>74</v>
      </c>
      <c r="D11" s="45"/>
      <c r="E11" s="32"/>
      <c r="F11" s="69">
        <v>24</v>
      </c>
      <c r="G11" s="27" t="s">
        <v>75</v>
      </c>
      <c r="H11" t="s">
        <v>2</v>
      </c>
      <c r="I11" s="70">
        <v>115</v>
      </c>
      <c r="J11" s="27" t="s">
        <v>76</v>
      </c>
      <c r="K11" s="8">
        <f t="shared" ref="K11:K17" si="0">IF(D11="",F11*I11,D11*F11*I11)</f>
        <v>2760</v>
      </c>
      <c r="M11" s="3"/>
    </row>
    <row r="12" spans="1:16" x14ac:dyDescent="0.15">
      <c r="C12" s="97" t="s">
        <v>140</v>
      </c>
      <c r="D12" s="45"/>
      <c r="E12" s="32"/>
      <c r="F12" s="69">
        <v>20</v>
      </c>
      <c r="G12" s="27" t="s">
        <v>75</v>
      </c>
      <c r="H12" t="s">
        <v>2</v>
      </c>
      <c r="I12" s="70">
        <v>87</v>
      </c>
      <c r="J12" s="27" t="s">
        <v>76</v>
      </c>
      <c r="K12" s="8">
        <f t="shared" si="0"/>
        <v>1740</v>
      </c>
      <c r="M12" s="3"/>
      <c r="N12" s="71"/>
    </row>
    <row r="13" spans="1:16" x14ac:dyDescent="0.15">
      <c r="C13" s="32" t="s">
        <v>77</v>
      </c>
      <c r="D13" s="45"/>
      <c r="E13" s="32"/>
      <c r="F13" s="69">
        <v>18</v>
      </c>
      <c r="G13" s="27" t="s">
        <v>75</v>
      </c>
      <c r="H13" t="s">
        <v>2</v>
      </c>
      <c r="I13" s="70">
        <v>78</v>
      </c>
      <c r="J13" s="27" t="s">
        <v>76</v>
      </c>
      <c r="K13" s="8">
        <f t="shared" si="0"/>
        <v>1404</v>
      </c>
      <c r="L13" s="117" t="s">
        <v>115</v>
      </c>
      <c r="M13" s="140"/>
      <c r="N13" s="140"/>
      <c r="O13" s="140"/>
      <c r="P13" s="140"/>
    </row>
    <row r="14" spans="1:16" ht="12.75" customHeight="1" x14ac:dyDescent="0.15">
      <c r="C14" s="32" t="s">
        <v>78</v>
      </c>
      <c r="D14" s="45"/>
      <c r="E14" s="32"/>
      <c r="F14" s="69">
        <v>15</v>
      </c>
      <c r="G14" s="27" t="s">
        <v>75</v>
      </c>
      <c r="H14" t="s">
        <v>2</v>
      </c>
      <c r="I14" s="70">
        <v>85</v>
      </c>
      <c r="J14" s="27" t="s">
        <v>76</v>
      </c>
      <c r="K14" s="8">
        <f t="shared" si="0"/>
        <v>1275</v>
      </c>
      <c r="L14" s="141"/>
      <c r="M14" s="141"/>
      <c r="N14" s="141"/>
      <c r="O14" s="141"/>
      <c r="P14" s="141"/>
    </row>
    <row r="15" spans="1:16" x14ac:dyDescent="0.15">
      <c r="C15" s="32" t="s">
        <v>79</v>
      </c>
      <c r="D15" s="45"/>
      <c r="E15" s="32"/>
      <c r="F15" s="69">
        <v>40</v>
      </c>
      <c r="G15" s="27" t="s">
        <v>75</v>
      </c>
      <c r="H15" t="s">
        <v>2</v>
      </c>
      <c r="I15" s="70">
        <v>73</v>
      </c>
      <c r="J15" s="27" t="s">
        <v>76</v>
      </c>
      <c r="K15" s="8">
        <f t="shared" si="0"/>
        <v>2920</v>
      </c>
      <c r="L15" s="72"/>
      <c r="M15" s="72"/>
      <c r="N15" s="72"/>
      <c r="O15" s="72"/>
      <c r="P15" s="72"/>
    </row>
    <row r="16" spans="1:16" x14ac:dyDescent="0.15">
      <c r="C16" s="32" t="s">
        <v>80</v>
      </c>
      <c r="D16" s="45"/>
      <c r="E16" s="32"/>
      <c r="F16" s="69">
        <v>40</v>
      </c>
      <c r="G16" s="27" t="s">
        <v>75</v>
      </c>
      <c r="H16" t="s">
        <v>2</v>
      </c>
      <c r="I16" s="70">
        <v>55</v>
      </c>
      <c r="J16" s="27" t="s">
        <v>76</v>
      </c>
      <c r="K16" s="8">
        <f t="shared" si="0"/>
        <v>2200</v>
      </c>
    </row>
    <row r="17" spans="1:17" x14ac:dyDescent="0.15">
      <c r="C17" s="32" t="s">
        <v>48</v>
      </c>
      <c r="D17" s="45"/>
      <c r="E17" s="32"/>
      <c r="F17" s="73">
        <v>12</v>
      </c>
      <c r="G17" s="27" t="s">
        <v>75</v>
      </c>
      <c r="H17" t="s">
        <v>2</v>
      </c>
      <c r="I17" s="70">
        <v>53</v>
      </c>
      <c r="J17" s="27" t="s">
        <v>76</v>
      </c>
      <c r="K17" s="8">
        <f t="shared" si="0"/>
        <v>636</v>
      </c>
    </row>
    <row r="18" spans="1:17" x14ac:dyDescent="0.15">
      <c r="B18" s="31"/>
      <c r="C18" s="74"/>
      <c r="D18" s="75"/>
      <c r="E18" s="74"/>
      <c r="F18" s="76">
        <f>SUM(F11:F17)</f>
        <v>169</v>
      </c>
      <c r="G18" s="31" t="s">
        <v>75</v>
      </c>
      <c r="H18" s="31"/>
      <c r="I18" s="77"/>
      <c r="K18" s="8"/>
    </row>
    <row r="19" spans="1:17" ht="12.75" customHeight="1" x14ac:dyDescent="0.15">
      <c r="K19" s="3"/>
    </row>
    <row r="20" spans="1:17" ht="13.25" customHeight="1" x14ac:dyDescent="0.15">
      <c r="A20" s="12">
        <v>2</v>
      </c>
      <c r="B20" s="12" t="s">
        <v>9</v>
      </c>
      <c r="C20" s="13"/>
      <c r="D20" s="13"/>
      <c r="E20" s="13"/>
      <c r="F20" s="13"/>
      <c r="G20" s="13"/>
      <c r="H20" s="13"/>
      <c r="I20" s="13"/>
      <c r="J20" s="13"/>
      <c r="K20" s="15">
        <f>SUM(K21:K25)</f>
        <v>1556.8</v>
      </c>
    </row>
    <row r="21" spans="1:17" x14ac:dyDescent="0.15">
      <c r="C21" s="27" t="s">
        <v>111</v>
      </c>
      <c r="D21" s="27">
        <v>3</v>
      </c>
      <c r="E21" s="27" t="s">
        <v>29</v>
      </c>
      <c r="F21" s="78">
        <v>2</v>
      </c>
      <c r="G21" s="27" t="s">
        <v>81</v>
      </c>
      <c r="H21" t="s">
        <v>2</v>
      </c>
      <c r="I21" s="28">
        <v>46</v>
      </c>
      <c r="J21" s="27" t="s">
        <v>3</v>
      </c>
      <c r="K21" s="8">
        <f>IF(D21="",F21*I21,D21*F21*I21)</f>
        <v>276</v>
      </c>
      <c r="L21" s="102" t="s">
        <v>44</v>
      </c>
      <c r="M21" s="102"/>
      <c r="N21" s="102"/>
      <c r="O21" s="102"/>
      <c r="P21" s="102"/>
    </row>
    <row r="22" spans="1:17" x14ac:dyDescent="0.15">
      <c r="C22" s="27" t="s">
        <v>112</v>
      </c>
      <c r="D22" s="27">
        <v>3</v>
      </c>
      <c r="E22" s="27" t="s">
        <v>29</v>
      </c>
      <c r="F22" s="78">
        <v>1</v>
      </c>
      <c r="G22" s="27" t="s">
        <v>82</v>
      </c>
      <c r="H22" t="s">
        <v>2</v>
      </c>
      <c r="I22" s="28">
        <v>77</v>
      </c>
      <c r="J22" s="27" t="s">
        <v>4</v>
      </c>
      <c r="K22" s="8">
        <f>IF(D22="",F22*I22,D22*F22*I22)</f>
        <v>231</v>
      </c>
      <c r="L22" s="136" t="s">
        <v>71</v>
      </c>
      <c r="M22" s="137"/>
      <c r="N22" s="137"/>
      <c r="O22" s="137"/>
      <c r="P22" s="137"/>
      <c r="Q22" s="95"/>
    </row>
    <row r="23" spans="1:17" x14ac:dyDescent="0.15">
      <c r="C23" s="27" t="s">
        <v>8</v>
      </c>
      <c r="D23" s="27"/>
      <c r="E23" s="27"/>
      <c r="F23" s="27">
        <v>480</v>
      </c>
      <c r="G23" s="27" t="s">
        <v>83</v>
      </c>
      <c r="H23" t="s">
        <v>2</v>
      </c>
      <c r="I23" s="29">
        <v>0.51</v>
      </c>
      <c r="J23" s="27" t="s">
        <v>5</v>
      </c>
      <c r="K23" s="8">
        <f>IF(D23="",F23*I23,D23*F23*I23)</f>
        <v>244.8</v>
      </c>
      <c r="L23" s="102" t="s">
        <v>43</v>
      </c>
      <c r="M23" s="102"/>
      <c r="N23" s="102"/>
      <c r="O23" s="102"/>
      <c r="P23" s="102"/>
    </row>
    <row r="24" spans="1:17" x14ac:dyDescent="0.15">
      <c r="C24" s="27" t="s">
        <v>84</v>
      </c>
      <c r="D24" s="27"/>
      <c r="E24" s="27"/>
      <c r="F24" s="27">
        <v>230</v>
      </c>
      <c r="G24" s="27" t="s">
        <v>85</v>
      </c>
      <c r="H24" t="s">
        <v>2</v>
      </c>
      <c r="I24" s="29">
        <v>3.5</v>
      </c>
      <c r="J24" s="27" t="s">
        <v>86</v>
      </c>
      <c r="K24" s="8">
        <f>IF(D24="",F24*I24,D24*F24*I24)</f>
        <v>805</v>
      </c>
      <c r="L24" s="82" t="s">
        <v>72</v>
      </c>
      <c r="M24" s="84"/>
      <c r="N24" s="84"/>
      <c r="O24" s="84"/>
      <c r="P24" s="84"/>
    </row>
    <row r="25" spans="1:17" x14ac:dyDescent="0.15">
      <c r="C25" s="27" t="s">
        <v>110</v>
      </c>
      <c r="D25" s="27"/>
      <c r="E25" s="27"/>
      <c r="F25" s="27"/>
      <c r="G25" s="27"/>
      <c r="H25" t="s">
        <v>2</v>
      </c>
      <c r="I25" s="41"/>
      <c r="J25" s="27"/>
      <c r="K25" s="8">
        <f>IF(D25="",F25*I25,D25*F25*I25)</f>
        <v>0</v>
      </c>
    </row>
    <row r="26" spans="1:17" x14ac:dyDescent="0.15">
      <c r="I26" s="59"/>
      <c r="K26" s="8"/>
      <c r="L26" s="56"/>
      <c r="M26" s="56"/>
      <c r="N26" s="71"/>
      <c r="O26" s="56"/>
      <c r="P26" s="56"/>
    </row>
    <row r="27" spans="1:17" x14ac:dyDescent="0.15">
      <c r="A27" s="12">
        <v>3</v>
      </c>
      <c r="B27" s="12" t="s">
        <v>17</v>
      </c>
      <c r="C27" s="12"/>
      <c r="D27" s="12"/>
      <c r="E27" s="12"/>
      <c r="F27" s="12"/>
      <c r="G27" s="12"/>
      <c r="H27" s="12"/>
      <c r="I27" s="12"/>
      <c r="J27" s="12"/>
      <c r="K27" s="22">
        <f>K34+K43</f>
        <v>21117.5</v>
      </c>
      <c r="L27" s="56"/>
      <c r="M27" s="56"/>
      <c r="N27" s="56"/>
      <c r="O27" s="56"/>
      <c r="P27" s="56"/>
    </row>
    <row r="28" spans="1:17" x14ac:dyDescent="0.15">
      <c r="K28" s="3"/>
      <c r="L28" s="56"/>
      <c r="M28" s="56"/>
      <c r="N28" s="56"/>
      <c r="O28" s="56"/>
      <c r="P28" s="56"/>
    </row>
    <row r="29" spans="1:17" x14ac:dyDescent="0.15">
      <c r="B29" s="4" t="s">
        <v>87</v>
      </c>
      <c r="I29" s="59"/>
      <c r="K29" s="3"/>
    </row>
    <row r="30" spans="1:17" ht="12.75" customHeight="1" x14ac:dyDescent="0.15">
      <c r="B30" s="4"/>
      <c r="C30" s="27" t="s">
        <v>88</v>
      </c>
      <c r="D30" s="27"/>
      <c r="E30" s="27"/>
      <c r="F30" s="27"/>
      <c r="G30" s="27"/>
      <c r="H30" t="s">
        <v>2</v>
      </c>
      <c r="I30" s="28"/>
      <c r="J30" s="27"/>
      <c r="K30" s="8">
        <f>IF(D30="",F30*I30,D30*F30*I30)</f>
        <v>0</v>
      </c>
    </row>
    <row r="31" spans="1:17" ht="12.75" customHeight="1" x14ac:dyDescent="0.15">
      <c r="B31" s="4"/>
      <c r="C31" s="27" t="s">
        <v>89</v>
      </c>
      <c r="D31" s="32"/>
      <c r="E31" s="32"/>
      <c r="F31" s="78">
        <v>1</v>
      </c>
      <c r="G31" s="27" t="s">
        <v>90</v>
      </c>
      <c r="H31" t="s">
        <v>2</v>
      </c>
      <c r="I31" s="28">
        <v>375</v>
      </c>
      <c r="J31" s="27" t="s">
        <v>91</v>
      </c>
      <c r="K31" s="8">
        <f>IF(D31="",F31*I31,D31*F31*I31)</f>
        <v>375</v>
      </c>
    </row>
    <row r="32" spans="1:17" ht="12.75" customHeight="1" x14ac:dyDescent="0.15">
      <c r="C32" s="89" t="s">
        <v>88</v>
      </c>
      <c r="D32" s="32"/>
      <c r="E32" s="32"/>
      <c r="F32" s="78"/>
      <c r="G32" s="27"/>
      <c r="H32" t="s">
        <v>2</v>
      </c>
      <c r="I32" s="28"/>
      <c r="J32" s="27"/>
      <c r="K32" s="8">
        <f>IF(D32="",F32*I32,D32*F32*I32)</f>
        <v>0</v>
      </c>
      <c r="L32" s="55"/>
      <c r="M32" s="55"/>
      <c r="N32" s="55"/>
      <c r="O32" s="55"/>
      <c r="P32" s="55"/>
    </row>
    <row r="33" spans="1:16" ht="12.75" customHeight="1" x14ac:dyDescent="0.15">
      <c r="C33" s="89" t="s">
        <v>88</v>
      </c>
      <c r="D33" s="32"/>
      <c r="E33" s="32"/>
      <c r="F33" s="78"/>
      <c r="G33" s="27"/>
      <c r="H33" t="s">
        <v>2</v>
      </c>
      <c r="I33" s="41"/>
      <c r="J33" s="27"/>
      <c r="K33" s="8">
        <f>IF(D33="",F33*I33,D33*F33*I33)</f>
        <v>0</v>
      </c>
      <c r="L33" s="55"/>
      <c r="M33" s="55"/>
      <c r="N33" s="55"/>
      <c r="O33" s="55"/>
      <c r="P33" s="55"/>
    </row>
    <row r="34" spans="1:16" x14ac:dyDescent="0.15">
      <c r="F34" s="4"/>
      <c r="G34" s="9" t="s">
        <v>18</v>
      </c>
      <c r="H34" s="9"/>
      <c r="I34" s="60"/>
      <c r="J34" s="4"/>
      <c r="K34" s="18">
        <f>SUM(K30:K33)</f>
        <v>375</v>
      </c>
      <c r="L34" s="56"/>
      <c r="M34" s="56"/>
      <c r="N34" s="56"/>
      <c r="O34" s="56"/>
      <c r="P34" s="56"/>
    </row>
    <row r="35" spans="1:16" x14ac:dyDescent="0.15">
      <c r="I35" s="59"/>
      <c r="K35" s="3"/>
      <c r="L35" s="56"/>
      <c r="M35" s="56"/>
      <c r="N35" s="56"/>
      <c r="O35" s="56"/>
      <c r="P35" s="56"/>
    </row>
    <row r="36" spans="1:16" x14ac:dyDescent="0.15">
      <c r="B36" s="4" t="s">
        <v>92</v>
      </c>
      <c r="I36" s="59"/>
      <c r="K36" s="3"/>
      <c r="L36" s="56"/>
      <c r="M36" s="56"/>
      <c r="N36" s="56"/>
      <c r="O36" s="56"/>
      <c r="P36" s="56"/>
    </row>
    <row r="37" spans="1:16" x14ac:dyDescent="0.15">
      <c r="C37" s="27" t="s">
        <v>88</v>
      </c>
      <c r="D37" s="27"/>
      <c r="E37" s="27"/>
      <c r="F37" s="27"/>
      <c r="G37" s="27"/>
      <c r="H37" t="s">
        <v>2</v>
      </c>
      <c r="I37" s="28"/>
      <c r="J37" s="27"/>
      <c r="K37" s="8">
        <f t="shared" ref="K37:K42" si="1">IF(D37="",F37*I37,D37*F37*I37)</f>
        <v>0</v>
      </c>
      <c r="L37" s="133" t="s">
        <v>105</v>
      </c>
      <c r="M37" s="134"/>
      <c r="N37" s="134"/>
      <c r="O37" s="134"/>
      <c r="P37" s="134"/>
    </row>
    <row r="38" spans="1:16" ht="12.5" customHeight="1" x14ac:dyDescent="0.15">
      <c r="C38" s="27" t="s">
        <v>93</v>
      </c>
      <c r="D38" s="27">
        <v>2</v>
      </c>
      <c r="E38" s="27" t="s">
        <v>90</v>
      </c>
      <c r="F38" s="27">
        <v>3</v>
      </c>
      <c r="G38" s="27" t="s">
        <v>50</v>
      </c>
      <c r="H38" t="s">
        <v>2</v>
      </c>
      <c r="I38" s="28">
        <v>900</v>
      </c>
      <c r="J38" s="27" t="s">
        <v>3</v>
      </c>
      <c r="K38" s="8">
        <f t="shared" si="1"/>
        <v>5400</v>
      </c>
      <c r="L38" s="55"/>
      <c r="M38" s="55"/>
      <c r="N38" s="55"/>
      <c r="O38" s="55"/>
      <c r="P38" s="55"/>
    </row>
    <row r="39" spans="1:16" ht="12.5" customHeight="1" x14ac:dyDescent="0.15">
      <c r="C39" s="27" t="s">
        <v>94</v>
      </c>
      <c r="D39" s="27"/>
      <c r="E39" s="27"/>
      <c r="F39" s="27">
        <v>2</v>
      </c>
      <c r="G39" s="27" t="s">
        <v>50</v>
      </c>
      <c r="H39" t="s">
        <v>2</v>
      </c>
      <c r="I39" s="28">
        <v>400</v>
      </c>
      <c r="J39" s="27" t="s">
        <v>3</v>
      </c>
      <c r="K39" s="8">
        <f t="shared" si="1"/>
        <v>800</v>
      </c>
      <c r="L39" s="55"/>
      <c r="M39" s="55"/>
      <c r="N39" s="55"/>
      <c r="O39" s="55"/>
      <c r="P39" s="55"/>
    </row>
    <row r="40" spans="1:16" ht="12.5" customHeight="1" x14ac:dyDescent="0.15">
      <c r="C40" s="27" t="s">
        <v>95</v>
      </c>
      <c r="D40" s="32"/>
      <c r="E40" s="32"/>
      <c r="F40" s="78">
        <v>60</v>
      </c>
      <c r="G40" s="27" t="s">
        <v>90</v>
      </c>
      <c r="H40" t="s">
        <v>2</v>
      </c>
      <c r="I40" s="28">
        <v>225</v>
      </c>
      <c r="J40" s="27" t="s">
        <v>91</v>
      </c>
      <c r="K40" s="8">
        <f t="shared" si="1"/>
        <v>13500</v>
      </c>
      <c r="L40" s="55"/>
      <c r="M40" s="55"/>
      <c r="N40" s="55"/>
      <c r="O40" s="55"/>
      <c r="P40" s="55"/>
    </row>
    <row r="41" spans="1:16" ht="12.5" customHeight="1" x14ac:dyDescent="0.15">
      <c r="C41" s="27" t="s">
        <v>96</v>
      </c>
      <c r="D41" s="32"/>
      <c r="E41" s="32"/>
      <c r="F41" s="69">
        <v>140</v>
      </c>
      <c r="G41" s="27" t="s">
        <v>97</v>
      </c>
      <c r="H41" t="s">
        <v>2</v>
      </c>
      <c r="I41" s="28">
        <v>4.5</v>
      </c>
      <c r="J41" s="27" t="s">
        <v>98</v>
      </c>
      <c r="K41" s="8">
        <f t="shared" si="1"/>
        <v>630</v>
      </c>
      <c r="L41" s="55"/>
      <c r="M41" s="55"/>
      <c r="N41" s="71"/>
      <c r="O41" s="55"/>
      <c r="P41" s="55"/>
    </row>
    <row r="42" spans="1:16" ht="12.5" customHeight="1" x14ac:dyDescent="0.15">
      <c r="C42" s="27" t="s">
        <v>99</v>
      </c>
      <c r="D42" s="27"/>
      <c r="E42" s="27"/>
      <c r="F42" s="27">
        <v>275</v>
      </c>
      <c r="G42" s="27" t="s">
        <v>90</v>
      </c>
      <c r="H42" t="s">
        <v>2</v>
      </c>
      <c r="I42" s="28">
        <v>1.5</v>
      </c>
      <c r="J42" s="27" t="s">
        <v>91</v>
      </c>
      <c r="K42" s="8">
        <f t="shared" si="1"/>
        <v>412.5</v>
      </c>
      <c r="L42" s="55"/>
      <c r="M42" s="55"/>
      <c r="N42" s="55"/>
      <c r="O42" s="55"/>
      <c r="P42" s="55"/>
    </row>
    <row r="43" spans="1:16" ht="12.5" customHeight="1" x14ac:dyDescent="0.15">
      <c r="C43" s="9"/>
      <c r="D43" s="9"/>
      <c r="E43" s="9"/>
      <c r="F43" s="17"/>
      <c r="G43" s="9" t="s">
        <v>19</v>
      </c>
      <c r="H43" s="9"/>
      <c r="I43" s="60"/>
      <c r="J43" s="4"/>
      <c r="K43" s="18">
        <f>SUM(K37:K42)</f>
        <v>20742.5</v>
      </c>
      <c r="L43" s="55"/>
      <c r="M43" s="55"/>
      <c r="N43" s="55"/>
      <c r="O43" s="55"/>
      <c r="P43" s="55"/>
    </row>
    <row r="44" spans="1:16" x14ac:dyDescent="0.15">
      <c r="C44" s="9"/>
      <c r="D44" s="9"/>
      <c r="E44" s="9"/>
      <c r="F44" s="17"/>
      <c r="G44" s="9"/>
      <c r="H44" s="9"/>
      <c r="I44" s="4"/>
      <c r="J44" s="4"/>
      <c r="K44" s="16"/>
      <c r="L44" s="56"/>
      <c r="M44" s="56"/>
      <c r="N44" s="56"/>
      <c r="O44" s="56"/>
      <c r="P44" s="56"/>
    </row>
    <row r="45" spans="1:16" x14ac:dyDescent="0.15">
      <c r="A45" s="12">
        <v>4</v>
      </c>
      <c r="B45" s="12" t="s">
        <v>100</v>
      </c>
      <c r="C45" s="12"/>
      <c r="D45" s="12"/>
      <c r="E45" s="53">
        <v>8.3000000000000004E-2</v>
      </c>
      <c r="F45" s="62"/>
      <c r="G45" s="63"/>
      <c r="H45" s="64" t="s">
        <v>101</v>
      </c>
      <c r="I45" s="120">
        <f>K10+K20+K27</f>
        <v>35609.300000000003</v>
      </c>
      <c r="J45" s="121"/>
      <c r="K45" s="15">
        <f>E45*I45</f>
        <v>2955.5719000000004</v>
      </c>
      <c r="L45" s="111" t="s">
        <v>104</v>
      </c>
      <c r="M45" s="111"/>
      <c r="N45" s="111"/>
      <c r="O45" s="111"/>
      <c r="P45" s="111"/>
    </row>
    <row r="46" spans="1:16" x14ac:dyDescent="0.15">
      <c r="C46" s="9"/>
      <c r="D46" s="9"/>
      <c r="E46" s="9"/>
      <c r="F46" s="17"/>
      <c r="G46" s="9"/>
      <c r="H46" s="9"/>
      <c r="I46" s="4"/>
      <c r="J46" s="4"/>
      <c r="K46" s="16"/>
      <c r="L46" s="112"/>
      <c r="M46" s="112"/>
      <c r="N46" s="112"/>
      <c r="O46" s="112"/>
      <c r="P46" s="112"/>
    </row>
    <row r="47" spans="1:16" x14ac:dyDescent="0.15">
      <c r="C47" s="9"/>
      <c r="D47" s="9"/>
      <c r="E47" s="9"/>
      <c r="F47" s="17"/>
      <c r="G47" s="9"/>
      <c r="H47" s="9"/>
      <c r="I47" s="60"/>
      <c r="J47" s="4"/>
      <c r="K47" s="16"/>
    </row>
    <row r="48" spans="1:16" ht="12.75" customHeight="1" x14ac:dyDescent="0.15">
      <c r="A48" s="12">
        <v>5</v>
      </c>
      <c r="B48" s="12" t="s">
        <v>21</v>
      </c>
      <c r="C48" s="13"/>
      <c r="D48" s="13"/>
      <c r="E48" s="13"/>
      <c r="F48" s="13"/>
      <c r="G48" s="13"/>
      <c r="H48" s="13"/>
      <c r="I48" s="13"/>
      <c r="J48" s="13"/>
      <c r="K48" s="15">
        <f>SUM(K49:K52)</f>
        <v>0</v>
      </c>
    </row>
    <row r="49" spans="1:17" ht="12.75" customHeight="1" x14ac:dyDescent="0.15">
      <c r="C49" s="57" t="s">
        <v>141</v>
      </c>
      <c r="D49" s="42"/>
      <c r="E49" s="42"/>
      <c r="F49" s="43"/>
      <c r="G49" s="42"/>
      <c r="H49" t="s">
        <v>2</v>
      </c>
      <c r="I49" s="28"/>
      <c r="J49" s="44"/>
      <c r="K49" s="8">
        <f>F49*I49</f>
        <v>0</v>
      </c>
      <c r="L49" s="131" t="s">
        <v>37</v>
      </c>
      <c r="M49" s="131"/>
      <c r="N49" s="131"/>
      <c r="O49" s="131"/>
      <c r="P49" s="131"/>
      <c r="Q49" s="71"/>
    </row>
    <row r="50" spans="1:17" ht="12.75" customHeight="1" x14ac:dyDescent="0.15">
      <c r="C50" s="57" t="s">
        <v>141</v>
      </c>
      <c r="D50" s="42"/>
      <c r="E50" s="42"/>
      <c r="F50" s="43"/>
      <c r="G50" s="42"/>
      <c r="H50" t="s">
        <v>2</v>
      </c>
      <c r="I50" s="28"/>
      <c r="J50" s="44"/>
      <c r="K50" s="8">
        <f>F50*I50</f>
        <v>0</v>
      </c>
      <c r="L50" s="132"/>
      <c r="M50" s="132"/>
      <c r="N50" s="132"/>
      <c r="O50" s="132"/>
      <c r="P50" s="132"/>
    </row>
    <row r="51" spans="1:17" x14ac:dyDescent="0.15">
      <c r="C51" s="57" t="s">
        <v>141</v>
      </c>
      <c r="D51" s="42"/>
      <c r="E51" s="42"/>
      <c r="F51" s="43"/>
      <c r="G51" s="42"/>
      <c r="H51" t="s">
        <v>2</v>
      </c>
      <c r="I51" s="28"/>
      <c r="J51" s="44"/>
      <c r="K51" s="8">
        <f>F51*I51</f>
        <v>0</v>
      </c>
    </row>
    <row r="52" spans="1:17" x14ac:dyDescent="0.15">
      <c r="C52" s="9"/>
      <c r="D52" s="9"/>
      <c r="E52" s="9"/>
      <c r="F52" s="17"/>
      <c r="G52" s="9"/>
      <c r="H52" s="9"/>
      <c r="I52" s="100"/>
      <c r="J52" s="4"/>
      <c r="K52" s="16"/>
      <c r="L52" s="55"/>
      <c r="M52" s="55"/>
      <c r="N52" s="55"/>
      <c r="O52" s="55"/>
      <c r="P52" s="55"/>
    </row>
    <row r="53" spans="1:17" x14ac:dyDescent="0.15">
      <c r="A53" s="12">
        <v>6</v>
      </c>
      <c r="B53" s="12" t="s">
        <v>22</v>
      </c>
      <c r="C53" s="13"/>
      <c r="D53" s="13"/>
      <c r="E53" s="13"/>
      <c r="F53" s="13"/>
      <c r="G53" s="13"/>
      <c r="H53" s="13"/>
      <c r="I53" s="13"/>
      <c r="J53" s="13"/>
      <c r="K53" s="15">
        <f>SUM(K54:K56)</f>
        <v>0</v>
      </c>
      <c r="L53" s="56"/>
      <c r="M53" s="56"/>
      <c r="N53" s="56"/>
      <c r="O53" s="56"/>
      <c r="P53" s="56"/>
    </row>
    <row r="54" spans="1:17" x14ac:dyDescent="0.15">
      <c r="C54" s="57" t="s">
        <v>102</v>
      </c>
      <c r="D54" s="42"/>
      <c r="E54" s="42"/>
      <c r="F54" s="43"/>
      <c r="G54" s="42"/>
      <c r="H54" s="27"/>
      <c r="I54" s="28"/>
      <c r="J54" s="44"/>
      <c r="K54" s="8">
        <f>F54*I54</f>
        <v>0</v>
      </c>
      <c r="L54" s="54"/>
      <c r="M54" s="55"/>
      <c r="N54" s="71"/>
      <c r="O54" s="55"/>
      <c r="P54" s="55"/>
    </row>
    <row r="55" spans="1:17" x14ac:dyDescent="0.15">
      <c r="C55" s="57" t="s">
        <v>142</v>
      </c>
      <c r="D55" s="42"/>
      <c r="E55" s="42"/>
      <c r="F55" s="43"/>
      <c r="G55" s="42"/>
      <c r="H55" s="27"/>
      <c r="I55" s="28"/>
      <c r="J55" s="44"/>
      <c r="K55" s="8">
        <f>F55*I55</f>
        <v>0</v>
      </c>
      <c r="L55" s="55"/>
      <c r="M55" s="55"/>
      <c r="N55" s="55"/>
      <c r="O55" s="55"/>
      <c r="P55" s="55"/>
    </row>
    <row r="56" spans="1:17" ht="12.75" customHeight="1" x14ac:dyDescent="0.15">
      <c r="C56" s="61"/>
      <c r="D56" s="9"/>
      <c r="E56" s="9"/>
      <c r="F56" s="17"/>
      <c r="G56" s="9"/>
      <c r="H56" s="9"/>
      <c r="I56" s="60"/>
      <c r="J56" s="4"/>
      <c r="K56" s="16"/>
      <c r="L56" s="55"/>
      <c r="M56" s="55"/>
      <c r="N56" s="55"/>
      <c r="O56" s="55"/>
      <c r="P56" s="55"/>
    </row>
    <row r="57" spans="1:17" ht="16" x14ac:dyDescent="0.2">
      <c r="A57" s="79"/>
      <c r="B57" s="79" t="s">
        <v>103</v>
      </c>
      <c r="C57" s="79"/>
      <c r="D57" s="79"/>
      <c r="E57" s="79"/>
      <c r="F57" s="79"/>
      <c r="G57" s="79"/>
      <c r="H57" s="79"/>
      <c r="I57" s="79"/>
      <c r="J57" s="79"/>
      <c r="K57" s="80">
        <f>K10+K20+K27+K45+K48+K53</f>
        <v>38564.871900000006</v>
      </c>
      <c r="L57" s="47"/>
      <c r="M57" s="48"/>
      <c r="N57" s="48"/>
      <c r="O57" s="48"/>
      <c r="P57" s="48"/>
    </row>
  </sheetData>
  <mergeCells count="17">
    <mergeCell ref="L13:P14"/>
    <mergeCell ref="A1:K1"/>
    <mergeCell ref="A4:K4"/>
    <mergeCell ref="L49:P50"/>
    <mergeCell ref="L23:P23"/>
    <mergeCell ref="L37:P37"/>
    <mergeCell ref="I45:J45"/>
    <mergeCell ref="L45:P46"/>
    <mergeCell ref="I9:J9"/>
    <mergeCell ref="A5:K5"/>
    <mergeCell ref="A6:K6"/>
    <mergeCell ref="A7:K7"/>
    <mergeCell ref="L22:P22"/>
    <mergeCell ref="L21:P21"/>
    <mergeCell ref="L1:P1"/>
    <mergeCell ref="L4:P7"/>
    <mergeCell ref="L9:P10"/>
  </mergeCells>
  <phoneticPr fontId="0" type="noConversion"/>
  <hyperlinks>
    <hyperlink ref="L24" r:id="rId1" xr:uid="{00000000-0004-0000-0100-000000000000}"/>
    <hyperlink ref="L22" r:id="rId2" xr:uid="{00000000-0004-0000-0100-000001000000}"/>
  </hyperlinks>
  <pageMargins left="0.5" right="0.5" top="0.75" bottom="0.7" header="0.5" footer="0.5"/>
  <pageSetup fitToHeight="7"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CA4F120299D5408E77AA4BAEE857B5" ma:contentTypeVersion="4" ma:contentTypeDescription="Create a new document." ma:contentTypeScope="" ma:versionID="0b683d66fbdfb09219638e7c36174c19">
  <xsd:schema xmlns:xsd="http://www.w3.org/2001/XMLSchema" xmlns:xs="http://www.w3.org/2001/XMLSchema" xmlns:p="http://schemas.microsoft.com/office/2006/metadata/properties" xmlns:ns2="dac3e94a-2d37-4cb9-962a-260a8196e210" targetNamespace="http://schemas.microsoft.com/office/2006/metadata/properties" ma:root="true" ma:fieldsID="ac0e2548fdada6058f8c3caf4c816cc1" ns2:_="">
    <xsd:import namespace="dac3e94a-2d37-4cb9-962a-260a8196e210"/>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3e94a-2d37-4cb9-962a-260a8196e210"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dac3e94a-2d37-4cb9-962a-260a8196e210">09-Budget Guidance</Category>
  </documentManagement>
</p:properties>
</file>

<file path=customXml/itemProps1.xml><?xml version="1.0" encoding="utf-8"?>
<ds:datastoreItem xmlns:ds="http://schemas.openxmlformats.org/officeDocument/2006/customXml" ds:itemID="{2817A724-D6F8-4008-8591-F6B60FFAB7B9}">
  <ds:schemaRefs>
    <ds:schemaRef ds:uri="http://schemas.microsoft.com/sharepoint/v3/contenttype/forms"/>
  </ds:schemaRefs>
</ds:datastoreItem>
</file>

<file path=customXml/itemProps2.xml><?xml version="1.0" encoding="utf-8"?>
<ds:datastoreItem xmlns:ds="http://schemas.openxmlformats.org/officeDocument/2006/customXml" ds:itemID="{403A1275-D5A8-4661-BCDF-87DFB82F9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3e94a-2d37-4cb9-962a-260a8196e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680197-158C-4C95-9FD5-14DD8CF15A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ac3e94a-2d37-4cb9-962a-260a8196e2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vt:lpstr>
      <vt:lpstr>Subcontract Details</vt:lpstr>
      <vt:lpstr>Budget!Print_Area</vt:lpstr>
      <vt:lpstr>'Subcontract Details'!Print_Area</vt:lpstr>
      <vt:lpstr>Budget!Print_Titles</vt:lpstr>
    </vt:vector>
  </TitlesOfParts>
  <Company>BPA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 Item Budget Template</dc:title>
  <dc:creator>Roy Beaty</dc:creator>
  <cp:lastModifiedBy>Alicia Marrs</cp:lastModifiedBy>
  <cp:lastPrinted>2015-07-17T17:59:39Z</cp:lastPrinted>
  <dcterms:created xsi:type="dcterms:W3CDTF">1998-11-06T23:26:22Z</dcterms:created>
  <dcterms:modified xsi:type="dcterms:W3CDTF">2022-08-21T04:10:27Z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ID">
    <vt:lpwstr>3.00000000000000</vt:lpwstr>
  </property>
  <property fmtid="{D5CDD505-2E9C-101B-9397-08002B2CF9AE}" pid="4" name="ContentTypeId">
    <vt:lpwstr>0x01010053CA4F120299D5408E77AA4BAEE857B5</vt:lpwstr>
  </property>
</Properties>
</file>